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projekty\01 MOJE PROJEKTY\2018-2020\20-10 Dřevnice\návrh\rozpočet\"/>
    </mc:Choice>
  </mc:AlternateContent>
  <bookViews>
    <workbookView xWindow="0" yWindow="0" windowWidth="28800" windowHeight="12435"/>
  </bookViews>
  <sheets>
    <sheet name="Rekapitulace stavby" sheetId="1" r:id="rId1"/>
    <sheet name="00 - VRN - vedlejší rozpo..." sheetId="2" r:id="rId2"/>
    <sheet name="01 - Km 32,285 - oprava s..." sheetId="3" r:id="rId3"/>
    <sheet name="02 - Km 34,979 - 35,060 -..." sheetId="4" r:id="rId4"/>
    <sheet name="03 - Inventarizace dřevin" sheetId="5" r:id="rId5"/>
  </sheets>
  <definedNames>
    <definedName name="_xlnm._FilterDatabase" localSheetId="1" hidden="1">'00 - VRN - vedlejší rozpo...'!$C$79:$K$113</definedName>
    <definedName name="_xlnm._FilterDatabase" localSheetId="2" hidden="1">'01 - Km 32,285 - oprava s...'!$C$98:$K$305</definedName>
    <definedName name="_xlnm._FilterDatabase" localSheetId="3" hidden="1">'02 - Km 34,979 - 35,060 -...'!$C$97:$K$292</definedName>
    <definedName name="_xlnm._FilterDatabase" localSheetId="4" hidden="1">'03 - Inventarizace dřevin'!$C$83:$K$168</definedName>
    <definedName name="_xlnm.Print_Titles" localSheetId="1">'00 - VRN - vedlejší rozpo...'!$79:$79</definedName>
    <definedName name="_xlnm.Print_Titles" localSheetId="2">'01 - Km 32,285 - oprava s...'!$98:$98</definedName>
    <definedName name="_xlnm.Print_Titles" localSheetId="3">'02 - Km 34,979 - 35,060 -...'!$97:$97</definedName>
    <definedName name="_xlnm.Print_Titles" localSheetId="4">'03 - Inventarizace dřevin'!$83:$83</definedName>
    <definedName name="_xlnm.Print_Titles" localSheetId="0">'Rekapitulace stavby'!$52:$52</definedName>
    <definedName name="_xlnm.Print_Area" localSheetId="1">'00 - VRN - vedlejší rozpo...'!$C$4:$J$39,'00 - VRN - vedlejší rozpo...'!$C$45:$J$61,'00 - VRN - vedlejší rozpo...'!$C$67:$K$113</definedName>
    <definedName name="_xlnm.Print_Area" localSheetId="2">'01 - Km 32,285 - oprava s...'!$C$4:$J$39,'01 - Km 32,285 - oprava s...'!$C$45:$J$80,'01 - Km 32,285 - oprava s...'!$C$86:$K$305</definedName>
    <definedName name="_xlnm.Print_Area" localSheetId="3">'02 - Km 34,979 - 35,060 -...'!$C$4:$J$39,'02 - Km 34,979 - 35,060 -...'!$C$45:$J$79,'02 - Km 34,979 - 35,060 -...'!$C$85:$K$292</definedName>
    <definedName name="_xlnm.Print_Area" localSheetId="4">'03 - Inventarizace dřevin'!$C$4:$J$39,'03 - Inventarizace dřevin'!$C$45:$J$65,'03 - Inventarizace dřevin'!$C$71:$K$168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3" i="5"/>
  <c r="BH113" i="5"/>
  <c r="BG113" i="5"/>
  <c r="BF113" i="5"/>
  <c r="T113" i="5"/>
  <c r="R113" i="5"/>
  <c r="P113" i="5"/>
  <c r="BI107" i="5"/>
  <c r="BH107" i="5"/>
  <c r="BG107" i="5"/>
  <c r="BF107" i="5"/>
  <c r="T107" i="5"/>
  <c r="R107" i="5"/>
  <c r="P107" i="5"/>
  <c r="BI94" i="5"/>
  <c r="BH94" i="5"/>
  <c r="BG94" i="5"/>
  <c r="BF94" i="5"/>
  <c r="T94" i="5"/>
  <c r="R94" i="5"/>
  <c r="P94" i="5"/>
  <c r="BI88" i="5"/>
  <c r="BH88" i="5"/>
  <c r="BG88" i="5"/>
  <c r="BF88" i="5"/>
  <c r="T88" i="5"/>
  <c r="R88" i="5"/>
  <c r="P88" i="5"/>
  <c r="J81" i="5"/>
  <c r="J80" i="5"/>
  <c r="F80" i="5"/>
  <c r="F78" i="5"/>
  <c r="E76" i="5"/>
  <c r="J55" i="5"/>
  <c r="J54" i="5"/>
  <c r="F54" i="5"/>
  <c r="F52" i="5"/>
  <c r="E50" i="5"/>
  <c r="J18" i="5"/>
  <c r="E18" i="5"/>
  <c r="F55" i="5"/>
  <c r="J17" i="5"/>
  <c r="J12" i="5"/>
  <c r="J52" i="5" s="1"/>
  <c r="E7" i="5"/>
  <c r="E74" i="5"/>
  <c r="J37" i="4"/>
  <c r="J36" i="4"/>
  <c r="AY57" i="1"/>
  <c r="J35" i="4"/>
  <c r="AX57" i="1" s="1"/>
  <c r="BI292" i="4"/>
  <c r="BH292" i="4"/>
  <c r="BG292" i="4"/>
  <c r="BF292" i="4"/>
  <c r="T292" i="4"/>
  <c r="T291" i="4"/>
  <c r="R292" i="4"/>
  <c r="R291" i="4" s="1"/>
  <c r="P292" i="4"/>
  <c r="P291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68" i="4"/>
  <c r="BH268" i="4"/>
  <c r="BG268" i="4"/>
  <c r="BF268" i="4"/>
  <c r="T268" i="4"/>
  <c r="R268" i="4"/>
  <c r="P268" i="4"/>
  <c r="BI263" i="4"/>
  <c r="BH263" i="4"/>
  <c r="BG263" i="4"/>
  <c r="BF263" i="4"/>
  <c r="T263" i="4"/>
  <c r="R263" i="4"/>
  <c r="P263" i="4"/>
  <c r="BI257" i="4"/>
  <c r="BH257" i="4"/>
  <c r="BG257" i="4"/>
  <c r="BF257" i="4"/>
  <c r="T257" i="4"/>
  <c r="T256" i="4" s="1"/>
  <c r="R257" i="4"/>
  <c r="R256" i="4"/>
  <c r="P257" i="4"/>
  <c r="P256" i="4" s="1"/>
  <c r="BI252" i="4"/>
  <c r="BH252" i="4"/>
  <c r="BG252" i="4"/>
  <c r="BF252" i="4"/>
  <c r="T252" i="4"/>
  <c r="R252" i="4"/>
  <c r="P252" i="4"/>
  <c r="BI247" i="4"/>
  <c r="BH247" i="4"/>
  <c r="BG247" i="4"/>
  <c r="BF247" i="4"/>
  <c r="T247" i="4"/>
  <c r="R247" i="4"/>
  <c r="P247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J95" i="4"/>
  <c r="J94" i="4"/>
  <c r="F94" i="4"/>
  <c r="F92" i="4"/>
  <c r="E90" i="4"/>
  <c r="J55" i="4"/>
  <c r="J54" i="4"/>
  <c r="F54" i="4"/>
  <c r="F52" i="4"/>
  <c r="E50" i="4"/>
  <c r="J18" i="4"/>
  <c r="E18" i="4"/>
  <c r="F95" i="4"/>
  <c r="J17" i="4"/>
  <c r="J12" i="4"/>
  <c r="J92" i="4"/>
  <c r="E7" i="4"/>
  <c r="E88" i="4" s="1"/>
  <c r="J37" i="3"/>
  <c r="J36" i="3"/>
  <c r="AY56" i="1"/>
  <c r="J35" i="3"/>
  <c r="AX56" i="1" s="1"/>
  <c r="BI305" i="3"/>
  <c r="BH305" i="3"/>
  <c r="BG305" i="3"/>
  <c r="BF305" i="3"/>
  <c r="T305" i="3"/>
  <c r="T304" i="3"/>
  <c r="R305" i="3"/>
  <c r="R304" i="3" s="1"/>
  <c r="P305" i="3"/>
  <c r="P304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T293" i="3"/>
  <c r="T292" i="3"/>
  <c r="R294" i="3"/>
  <c r="R293" i="3" s="1"/>
  <c r="R292" i="3" s="1"/>
  <c r="P294" i="3"/>
  <c r="P293" i="3" s="1"/>
  <c r="P292" i="3" s="1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67" i="3"/>
  <c r="BH267" i="3"/>
  <c r="BG267" i="3"/>
  <c r="BF267" i="3"/>
  <c r="T267" i="3"/>
  <c r="R267" i="3"/>
  <c r="P267" i="3"/>
  <c r="BI261" i="3"/>
  <c r="BH261" i="3"/>
  <c r="BG261" i="3"/>
  <c r="BF261" i="3"/>
  <c r="T261" i="3"/>
  <c r="R261" i="3"/>
  <c r="P261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T120" i="3" s="1"/>
  <c r="R121" i="3"/>
  <c r="R120" i="3"/>
  <c r="P121" i="3"/>
  <c r="P120" i="3" s="1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3" i="3"/>
  <c r="BH103" i="3"/>
  <c r="BG103" i="3"/>
  <c r="BF103" i="3"/>
  <c r="T103" i="3"/>
  <c r="R103" i="3"/>
  <c r="P103" i="3"/>
  <c r="J96" i="3"/>
  <c r="J95" i="3"/>
  <c r="F95" i="3"/>
  <c r="F93" i="3"/>
  <c r="E91" i="3"/>
  <c r="J55" i="3"/>
  <c r="J54" i="3"/>
  <c r="F54" i="3"/>
  <c r="F52" i="3"/>
  <c r="E50" i="3"/>
  <c r="J18" i="3"/>
  <c r="E18" i="3"/>
  <c r="F96" i="3" s="1"/>
  <c r="J17" i="3"/>
  <c r="J12" i="3"/>
  <c r="J93" i="3"/>
  <c r="E7" i="3"/>
  <c r="E89" i="3" s="1"/>
  <c r="J37" i="2"/>
  <c r="J36" i="2"/>
  <c r="AY55" i="1" s="1"/>
  <c r="J35" i="2"/>
  <c r="AX55" i="1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 s="1"/>
  <c r="J17" i="2"/>
  <c r="J12" i="2"/>
  <c r="J74" i="2" s="1"/>
  <c r="E7" i="2"/>
  <c r="E70" i="2"/>
  <c r="L50" i="1"/>
  <c r="AM50" i="1"/>
  <c r="AM49" i="1"/>
  <c r="L49" i="1"/>
  <c r="AM47" i="1"/>
  <c r="L47" i="1"/>
  <c r="L45" i="1"/>
  <c r="L44" i="1"/>
  <c r="J167" i="5"/>
  <c r="BK166" i="5"/>
  <c r="BK158" i="5"/>
  <c r="J150" i="5"/>
  <c r="J142" i="5"/>
  <c r="BK123" i="5"/>
  <c r="J107" i="5"/>
  <c r="BK288" i="4"/>
  <c r="BK278" i="4"/>
  <c r="J263" i="4"/>
  <c r="BK188" i="4"/>
  <c r="J252" i="3"/>
  <c r="BK234" i="3"/>
  <c r="BK191" i="3"/>
  <c r="BK148" i="3"/>
  <c r="BK132" i="3"/>
  <c r="J126" i="3"/>
  <c r="BK90" i="2"/>
  <c r="J166" i="5"/>
  <c r="BK150" i="5"/>
  <c r="J144" i="5"/>
  <c r="J126" i="5"/>
  <c r="J113" i="5"/>
  <c r="BK88" i="5"/>
  <c r="BK257" i="4"/>
  <c r="J247" i="4"/>
  <c r="BK239" i="4"/>
  <c r="BK228" i="4"/>
  <c r="J223" i="4"/>
  <c r="BK215" i="4"/>
  <c r="J208" i="4"/>
  <c r="BK192" i="4"/>
  <c r="J182" i="4"/>
  <c r="J170" i="4"/>
  <c r="J157" i="4"/>
  <c r="J149" i="4"/>
  <c r="J137" i="4"/>
  <c r="J121" i="4"/>
  <c r="J112" i="4"/>
  <c r="J105" i="4"/>
  <c r="J305" i="3"/>
  <c r="J300" i="3"/>
  <c r="BK273" i="3"/>
  <c r="J255" i="3"/>
  <c r="J245" i="3"/>
  <c r="BK216" i="3"/>
  <c r="J206" i="3"/>
  <c r="J185" i="3"/>
  <c r="BK174" i="3"/>
  <c r="BK144" i="3"/>
  <c r="BK121" i="3"/>
  <c r="J113" i="3"/>
  <c r="J108" i="3"/>
  <c r="J103" i="2"/>
  <c r="BK97" i="2"/>
  <c r="J88" i="2"/>
  <c r="BK165" i="5"/>
  <c r="BK153" i="5"/>
  <c r="BK142" i="5"/>
  <c r="J123" i="5"/>
  <c r="J292" i="4"/>
  <c r="J288" i="4"/>
  <c r="J185" i="4"/>
  <c r="J173" i="4"/>
  <c r="BK157" i="4"/>
  <c r="BK145" i="4"/>
  <c r="J134" i="4"/>
  <c r="J125" i="4"/>
  <c r="BK112" i="4"/>
  <c r="J108" i="4"/>
  <c r="BK105" i="4"/>
  <c r="BK301" i="3"/>
  <c r="J290" i="3"/>
  <c r="J278" i="3"/>
  <c r="BK246" i="3"/>
  <c r="BK245" i="3"/>
  <c r="BK221" i="3"/>
  <c r="BK206" i="3"/>
  <c r="J191" i="3"/>
  <c r="BK178" i="3"/>
  <c r="BK161" i="3"/>
  <c r="J153" i="3"/>
  <c r="BK135" i="3"/>
  <c r="J129" i="3"/>
  <c r="J116" i="3"/>
  <c r="BK110" i="3"/>
  <c r="BK108" i="3"/>
  <c r="J103" i="3"/>
  <c r="J109" i="2"/>
  <c r="J101" i="2"/>
  <c r="J97" i="2"/>
  <c r="J168" i="5"/>
  <c r="BK162" i="5"/>
  <c r="J153" i="5"/>
  <c r="J146" i="5"/>
  <c r="J139" i="5"/>
  <c r="BK129" i="5"/>
  <c r="J94" i="5"/>
  <c r="J287" i="4"/>
  <c r="BK273" i="4"/>
  <c r="J257" i="4"/>
  <c r="BK247" i="4"/>
  <c r="J239" i="4"/>
  <c r="BK232" i="4"/>
  <c r="J218" i="4"/>
  <c r="BK208" i="4"/>
  <c r="J196" i="4"/>
  <c r="J192" i="4"/>
  <c r="J273" i="3"/>
  <c r="BK238" i="3"/>
  <c r="J221" i="3"/>
  <c r="J161" i="3"/>
  <c r="J139" i="3"/>
  <c r="BK129" i="3"/>
  <c r="J121" i="3"/>
  <c r="BK109" i="2"/>
  <c r="BK108" i="2"/>
  <c r="BK107" i="2"/>
  <c r="J105" i="2"/>
  <c r="BK103" i="2"/>
  <c r="BK93" i="2"/>
  <c r="J92" i="2"/>
  <c r="BK86" i="2"/>
  <c r="BK84" i="2"/>
  <c r="AS54" i="1"/>
  <c r="J129" i="5"/>
  <c r="BK107" i="5"/>
  <c r="BK94" i="5"/>
  <c r="BK290" i="4"/>
  <c r="BK280" i="4"/>
  <c r="J278" i="4"/>
  <c r="BK268" i="4"/>
  <c r="J252" i="4"/>
  <c r="J232" i="4"/>
  <c r="J228" i="4"/>
  <c r="BK218" i="4"/>
  <c r="BK211" i="4"/>
  <c r="BK202" i="4"/>
  <c r="J197" i="4"/>
  <c r="J188" i="4"/>
  <c r="BK173" i="4"/>
  <c r="BK164" i="4"/>
  <c r="BK154" i="4"/>
  <c r="J142" i="4"/>
  <c r="J132" i="4"/>
  <c r="J128" i="4"/>
  <c r="J115" i="4"/>
  <c r="BK108" i="4"/>
  <c r="BK102" i="4"/>
  <c r="J303" i="3"/>
  <c r="J294" i="3"/>
  <c r="BK286" i="3"/>
  <c r="BK283" i="3"/>
  <c r="J261" i="3"/>
  <c r="J246" i="3"/>
  <c r="J238" i="3"/>
  <c r="J211" i="3"/>
  <c r="BK194" i="3"/>
  <c r="J178" i="3"/>
  <c r="BK157" i="3"/>
  <c r="BK139" i="3"/>
  <c r="BK116" i="3"/>
  <c r="BK111" i="3"/>
  <c r="J112" i="2"/>
  <c r="J107" i="2"/>
  <c r="J99" i="2"/>
  <c r="BK92" i="2"/>
  <c r="BK167" i="5"/>
  <c r="J158" i="5"/>
  <c r="BK155" i="5"/>
  <c r="BK146" i="5"/>
  <c r="BK139" i="5"/>
  <c r="BK113" i="5"/>
  <c r="BK287" i="4"/>
  <c r="BK263" i="4"/>
  <c r="J179" i="4"/>
  <c r="BK170" i="4"/>
  <c r="J164" i="4"/>
  <c r="J154" i="4"/>
  <c r="BK137" i="4"/>
  <c r="BK128" i="4"/>
  <c r="J118" i="4"/>
  <c r="J110" i="4"/>
  <c r="BK305" i="3"/>
  <c r="BK300" i="3"/>
  <c r="J286" i="3"/>
  <c r="BK267" i="3"/>
  <c r="BK255" i="3"/>
  <c r="BK252" i="3"/>
  <c r="BK243" i="3"/>
  <c r="J216" i="3"/>
  <c r="BK202" i="3"/>
  <c r="BK185" i="3"/>
  <c r="J174" i="3"/>
  <c r="J166" i="3"/>
  <c r="BK153" i="3"/>
  <c r="J144" i="3"/>
  <c r="J132" i="3"/>
  <c r="BK126" i="3"/>
  <c r="J111" i="3"/>
  <c r="J110" i="3"/>
  <c r="BK103" i="3"/>
  <c r="BK112" i="2"/>
  <c r="J108" i="2"/>
  <c r="BK99" i="2"/>
  <c r="J95" i="2"/>
  <c r="J90" i="2"/>
  <c r="J86" i="2"/>
  <c r="J84" i="2"/>
  <c r="BK223" i="4"/>
  <c r="J202" i="4"/>
  <c r="BK82" i="2"/>
  <c r="J165" i="5"/>
  <c r="J148" i="5"/>
  <c r="J135" i="5"/>
  <c r="J119" i="5"/>
  <c r="J236" i="4"/>
  <c r="J215" i="4"/>
  <c r="BK197" i="4"/>
  <c r="BK196" i="4"/>
  <c r="BK185" i="4"/>
  <c r="BK179" i="4"/>
  <c r="BK167" i="4"/>
  <c r="J145" i="4"/>
  <c r="BK134" i="4"/>
  <c r="BK125" i="4"/>
  <c r="BK118" i="4"/>
  <c r="BK110" i="4"/>
  <c r="J107" i="4"/>
  <c r="J301" i="3"/>
  <c r="BK290" i="3"/>
  <c r="J283" i="3"/>
  <c r="J267" i="3"/>
  <c r="BK248" i="3"/>
  <c r="J243" i="3"/>
  <c r="J202" i="3"/>
  <c r="J180" i="3"/>
  <c r="BK171" i="3"/>
  <c r="BK166" i="3"/>
  <c r="J148" i="3"/>
  <c r="J135" i="3"/>
  <c r="BK113" i="3"/>
  <c r="J111" i="2"/>
  <c r="BK101" i="2"/>
  <c r="BK95" i="2"/>
  <c r="J93" i="2"/>
  <c r="J82" i="2"/>
  <c r="BK144" i="5"/>
  <c r="BK126" i="5"/>
  <c r="J88" i="5"/>
  <c r="J290" i="4"/>
  <c r="J273" i="4"/>
  <c r="BK182" i="4"/>
  <c r="J167" i="4"/>
  <c r="BK149" i="4"/>
  <c r="BK142" i="4"/>
  <c r="BK132" i="4"/>
  <c r="BK121" i="4"/>
  <c r="BK115" i="4"/>
  <c r="BK107" i="4"/>
  <c r="J102" i="4"/>
  <c r="BK303" i="3"/>
  <c r="BK294" i="3"/>
  <c r="BK278" i="3"/>
  <c r="BK261" i="3"/>
  <c r="J248" i="3"/>
  <c r="J234" i="3"/>
  <c r="BK211" i="3"/>
  <c r="J194" i="3"/>
  <c r="BK180" i="3"/>
  <c r="J171" i="3"/>
  <c r="J157" i="3"/>
  <c r="BK111" i="2"/>
  <c r="BK105" i="2"/>
  <c r="BK88" i="2"/>
  <c r="BK168" i="5"/>
  <c r="J162" i="5"/>
  <c r="J155" i="5"/>
  <c r="BK148" i="5"/>
  <c r="BK135" i="5"/>
  <c r="BK119" i="5"/>
  <c r="BK292" i="4"/>
  <c r="J280" i="4"/>
  <c r="J268" i="4"/>
  <c r="BK252" i="4"/>
  <c r="BK236" i="4"/>
  <c r="J211" i="4"/>
  <c r="T81" i="2" l="1"/>
  <c r="T80" i="2"/>
  <c r="P102" i="3"/>
  <c r="R102" i="3"/>
  <c r="T102" i="3"/>
  <c r="BK112" i="3"/>
  <c r="J112" i="3"/>
  <c r="J63" i="3"/>
  <c r="T112" i="3"/>
  <c r="BK125" i="3"/>
  <c r="J125" i="3"/>
  <c r="J65" i="3"/>
  <c r="R125" i="3"/>
  <c r="BK138" i="3"/>
  <c r="J138" i="3"/>
  <c r="J66" i="3"/>
  <c r="R138" i="3"/>
  <c r="BK165" i="3"/>
  <c r="J165" i="3"/>
  <c r="J67" i="3"/>
  <c r="R165" i="3"/>
  <c r="BK177" i="3"/>
  <c r="J177" i="3"/>
  <c r="J68" i="3"/>
  <c r="P177" i="3"/>
  <c r="T177" i="3"/>
  <c r="P184" i="3"/>
  <c r="P183" i="3"/>
  <c r="T184" i="3"/>
  <c r="T183" i="3" s="1"/>
  <c r="BK201" i="3"/>
  <c r="J201" i="3"/>
  <c r="J72" i="3" s="1"/>
  <c r="T201" i="3"/>
  <c r="T200" i="3"/>
  <c r="P251" i="3"/>
  <c r="T251" i="3"/>
  <c r="P260" i="3"/>
  <c r="T260" i="3"/>
  <c r="BK299" i="3"/>
  <c r="J299" i="3" s="1"/>
  <c r="J78" i="3" s="1"/>
  <c r="T299" i="3"/>
  <c r="BK109" i="4"/>
  <c r="J109" i="4" s="1"/>
  <c r="J63" i="4" s="1"/>
  <c r="P124" i="4"/>
  <c r="P141" i="4"/>
  <c r="P153" i="4"/>
  <c r="P163" i="4"/>
  <c r="P178" i="4"/>
  <c r="R207" i="4"/>
  <c r="T214" i="4"/>
  <c r="P246" i="4"/>
  <c r="R262" i="4"/>
  <c r="R286" i="4"/>
  <c r="BK87" i="5"/>
  <c r="R87" i="5"/>
  <c r="BK128" i="5"/>
  <c r="J128" i="5"/>
  <c r="J63" i="5" s="1"/>
  <c r="R128" i="5"/>
  <c r="P149" i="5"/>
  <c r="P81" i="2"/>
  <c r="P80" i="2" s="1"/>
  <c r="AU55" i="1" s="1"/>
  <c r="BK102" i="3"/>
  <c r="J102" i="3"/>
  <c r="J62" i="3" s="1"/>
  <c r="P112" i="3"/>
  <c r="R112" i="3"/>
  <c r="P125" i="3"/>
  <c r="T125" i="3"/>
  <c r="P138" i="3"/>
  <c r="T138" i="3"/>
  <c r="P165" i="3"/>
  <c r="T165" i="3"/>
  <c r="R177" i="3"/>
  <c r="BK184" i="3"/>
  <c r="J184" i="3"/>
  <c r="J70" i="3" s="1"/>
  <c r="R184" i="3"/>
  <c r="R183" i="3"/>
  <c r="P201" i="3"/>
  <c r="P200" i="3" s="1"/>
  <c r="R201" i="3"/>
  <c r="R200" i="3"/>
  <c r="BK251" i="3"/>
  <c r="J251" i="3" s="1"/>
  <c r="J74" i="3" s="1"/>
  <c r="R251" i="3"/>
  <c r="BK260" i="3"/>
  <c r="J260" i="3" s="1"/>
  <c r="J75" i="3" s="1"/>
  <c r="R260" i="3"/>
  <c r="P299" i="3"/>
  <c r="R299" i="3"/>
  <c r="BK101" i="4"/>
  <c r="J101" i="4"/>
  <c r="J62" i="4"/>
  <c r="T101" i="4"/>
  <c r="R109" i="4"/>
  <c r="BK124" i="4"/>
  <c r="J124" i="4"/>
  <c r="J64" i="4" s="1"/>
  <c r="T124" i="4"/>
  <c r="R141" i="4"/>
  <c r="BK153" i="4"/>
  <c r="J153" i="4" s="1"/>
  <c r="J66" i="4" s="1"/>
  <c r="T153" i="4"/>
  <c r="BK163" i="4"/>
  <c r="BK178" i="4"/>
  <c r="J178" i="4" s="1"/>
  <c r="J69" i="4" s="1"/>
  <c r="T178" i="4"/>
  <c r="BK207" i="4"/>
  <c r="P207" i="4"/>
  <c r="T207" i="4"/>
  <c r="T206" i="4"/>
  <c r="P214" i="4"/>
  <c r="BK246" i="4"/>
  <c r="J246" i="4"/>
  <c r="J74" i="4"/>
  <c r="R246" i="4"/>
  <c r="R245" i="4" s="1"/>
  <c r="BK262" i="4"/>
  <c r="J262" i="4"/>
  <c r="J76" i="4" s="1"/>
  <c r="T262" i="4"/>
  <c r="P286" i="4"/>
  <c r="T128" i="5"/>
  <c r="BK149" i="5"/>
  <c r="J149" i="5" s="1"/>
  <c r="J64" i="5" s="1"/>
  <c r="BK81" i="2"/>
  <c r="J81" i="2" s="1"/>
  <c r="J60" i="2" s="1"/>
  <c r="R81" i="2"/>
  <c r="R80" i="2"/>
  <c r="P101" i="4"/>
  <c r="R101" i="4"/>
  <c r="P109" i="4"/>
  <c r="T109" i="4"/>
  <c r="R124" i="4"/>
  <c r="BK141" i="4"/>
  <c r="J141" i="4"/>
  <c r="J65" i="4"/>
  <c r="T141" i="4"/>
  <c r="R153" i="4"/>
  <c r="R163" i="4"/>
  <c r="T163" i="4"/>
  <c r="T162" i="4" s="1"/>
  <c r="R178" i="4"/>
  <c r="BK214" i="4"/>
  <c r="J214" i="4"/>
  <c r="J72" i="4" s="1"/>
  <c r="R214" i="4"/>
  <c r="T246" i="4"/>
  <c r="T245" i="4"/>
  <c r="P262" i="4"/>
  <c r="BK286" i="4"/>
  <c r="J286" i="4"/>
  <c r="J77" i="4"/>
  <c r="T286" i="4"/>
  <c r="R149" i="5"/>
  <c r="P87" i="5"/>
  <c r="P86" i="5"/>
  <c r="P85" i="5" s="1"/>
  <c r="P84" i="5" s="1"/>
  <c r="AU58" i="1" s="1"/>
  <c r="T87" i="5"/>
  <c r="P128" i="5"/>
  <c r="T149" i="5"/>
  <c r="E48" i="2"/>
  <c r="J52" i="2"/>
  <c r="F55" i="2"/>
  <c r="BE82" i="2"/>
  <c r="BE86" i="2"/>
  <c r="BE95" i="2"/>
  <c r="BE103" i="2"/>
  <c r="BE107" i="2"/>
  <c r="BE108" i="2"/>
  <c r="BE112" i="2"/>
  <c r="E48" i="3"/>
  <c r="BE103" i="3"/>
  <c r="BE108" i="3"/>
  <c r="BE110" i="3"/>
  <c r="BE116" i="3"/>
  <c r="BE132" i="3"/>
  <c r="BE135" i="3"/>
  <c r="BE144" i="3"/>
  <c r="BE148" i="3"/>
  <c r="BE166" i="3"/>
  <c r="BE174" i="3"/>
  <c r="BE178" i="3"/>
  <c r="BE185" i="3"/>
  <c r="BE211" i="3"/>
  <c r="BE221" i="3"/>
  <c r="BE238" i="3"/>
  <c r="BE245" i="3"/>
  <c r="BE246" i="3"/>
  <c r="BE252" i="3"/>
  <c r="BE261" i="3"/>
  <c r="BE286" i="3"/>
  <c r="BE290" i="3"/>
  <c r="BE294" i="3"/>
  <c r="BE303" i="3"/>
  <c r="BE305" i="3"/>
  <c r="BK293" i="3"/>
  <c r="BK292" i="3"/>
  <c r="J292" i="3"/>
  <c r="J76" i="3" s="1"/>
  <c r="J52" i="4"/>
  <c r="BE102" i="4"/>
  <c r="BE105" i="4"/>
  <c r="BE108" i="4"/>
  <c r="BE112" i="4"/>
  <c r="BE118" i="4"/>
  <c r="BE125" i="4"/>
  <c r="BE134" i="4"/>
  <c r="BE145" i="4"/>
  <c r="BE157" i="4"/>
  <c r="BE173" i="4"/>
  <c r="BE179" i="4"/>
  <c r="BE182" i="4"/>
  <c r="BE288" i="4"/>
  <c r="BK256" i="4"/>
  <c r="J256" i="4" s="1"/>
  <c r="J75" i="4" s="1"/>
  <c r="BE155" i="5"/>
  <c r="BE162" i="5"/>
  <c r="BE167" i="5"/>
  <c r="BE168" i="5"/>
  <c r="BE90" i="2"/>
  <c r="BE93" i="2"/>
  <c r="BE97" i="2"/>
  <c r="BE99" i="2"/>
  <c r="BE101" i="2"/>
  <c r="BE105" i="2"/>
  <c r="BE109" i="2"/>
  <c r="BE111" i="3"/>
  <c r="BE113" i="3"/>
  <c r="BE121" i="3"/>
  <c r="BE126" i="3"/>
  <c r="BE129" i="3"/>
  <c r="BE139" i="3"/>
  <c r="BE153" i="3"/>
  <c r="BE157" i="3"/>
  <c r="BE161" i="3"/>
  <c r="BE180" i="3"/>
  <c r="BE191" i="3"/>
  <c r="BE194" i="3"/>
  <c r="BE202" i="3"/>
  <c r="BE234" i="3"/>
  <c r="BE243" i="3"/>
  <c r="BE248" i="3"/>
  <c r="BE255" i="3"/>
  <c r="BE273" i="3"/>
  <c r="BE278" i="3"/>
  <c r="BE283" i="3"/>
  <c r="BE300" i="3"/>
  <c r="BE301" i="3"/>
  <c r="BK120" i="3"/>
  <c r="J120" i="3" s="1"/>
  <c r="J64" i="3" s="1"/>
  <c r="BK304" i="3"/>
  <c r="J304" i="3"/>
  <c r="J79" i="3" s="1"/>
  <c r="E48" i="4"/>
  <c r="F55" i="4"/>
  <c r="BE107" i="4"/>
  <c r="BE110" i="4"/>
  <c r="BE115" i="4"/>
  <c r="BE121" i="4"/>
  <c r="BE128" i="4"/>
  <c r="BE132" i="4"/>
  <c r="BE137" i="4"/>
  <c r="BE142" i="4"/>
  <c r="BE149" i="4"/>
  <c r="BE154" i="4"/>
  <c r="BE164" i="4"/>
  <c r="BE167" i="4"/>
  <c r="BE170" i="4"/>
  <c r="BE185" i="4"/>
  <c r="BE188" i="4"/>
  <c r="BE196" i="4"/>
  <c r="BE202" i="4"/>
  <c r="BE211" i="4"/>
  <c r="BE215" i="4"/>
  <c r="BE223" i="4"/>
  <c r="BE236" i="4"/>
  <c r="BE239" i="4"/>
  <c r="BE263" i="4"/>
  <c r="BE278" i="4"/>
  <c r="BE280" i="4"/>
  <c r="BK291" i="4"/>
  <c r="J291" i="4" s="1"/>
  <c r="J78" i="4" s="1"/>
  <c r="J78" i="5"/>
  <c r="F81" i="5"/>
  <c r="BE94" i="5"/>
  <c r="BE107" i="5"/>
  <c r="BE113" i="5"/>
  <c r="BE119" i="5"/>
  <c r="BE123" i="5"/>
  <c r="BE142" i="5"/>
  <c r="BE146" i="5"/>
  <c r="BE150" i="5"/>
  <c r="BE165" i="5"/>
  <c r="BE84" i="2"/>
  <c r="BE88" i="2"/>
  <c r="BE92" i="2"/>
  <c r="BE111" i="2"/>
  <c r="J52" i="3"/>
  <c r="F55" i="3"/>
  <c r="BE171" i="3"/>
  <c r="BE206" i="3"/>
  <c r="BE216" i="3"/>
  <c r="BE267" i="3"/>
  <c r="BE192" i="4"/>
  <c r="BE197" i="4"/>
  <c r="BE208" i="4"/>
  <c r="BE218" i="4"/>
  <c r="BE228" i="4"/>
  <c r="BE232" i="4"/>
  <c r="BE247" i="4"/>
  <c r="BE252" i="4"/>
  <c r="BE257" i="4"/>
  <c r="BE268" i="4"/>
  <c r="BE273" i="4"/>
  <c r="BE287" i="4"/>
  <c r="BE290" i="4"/>
  <c r="BE292" i="4"/>
  <c r="E48" i="5"/>
  <c r="BE88" i="5"/>
  <c r="BE126" i="5"/>
  <c r="BE129" i="5"/>
  <c r="BE135" i="5"/>
  <c r="BE139" i="5"/>
  <c r="BE144" i="5"/>
  <c r="BE148" i="5"/>
  <c r="BE153" i="5"/>
  <c r="BE158" i="5"/>
  <c r="BE166" i="5"/>
  <c r="J34" i="2"/>
  <c r="AW55" i="1"/>
  <c r="F37" i="3"/>
  <c r="BD56" i="1" s="1"/>
  <c r="J34" i="4"/>
  <c r="AW57" i="1"/>
  <c r="F35" i="5"/>
  <c r="BB58" i="1" s="1"/>
  <c r="J34" i="3"/>
  <c r="AW56" i="1"/>
  <c r="F35" i="3"/>
  <c r="BB56" i="1" s="1"/>
  <c r="F35" i="2"/>
  <c r="BB55" i="1"/>
  <c r="F34" i="4"/>
  <c r="BA57" i="1" s="1"/>
  <c r="J34" i="5"/>
  <c r="AW58" i="1"/>
  <c r="F37" i="2"/>
  <c r="BD55" i="1" s="1"/>
  <c r="F36" i="5"/>
  <c r="BC58" i="1"/>
  <c r="F36" i="4"/>
  <c r="BC57" i="1" s="1"/>
  <c r="F36" i="3"/>
  <c r="BC56" i="1"/>
  <c r="F35" i="4"/>
  <c r="BB57" i="1" s="1"/>
  <c r="F37" i="5"/>
  <c r="BD58" i="1"/>
  <c r="F34" i="3"/>
  <c r="BA56" i="1" s="1"/>
  <c r="F36" i="2"/>
  <c r="BC55" i="1"/>
  <c r="F34" i="2"/>
  <c r="BA55" i="1" s="1"/>
  <c r="F37" i="4"/>
  <c r="BD57" i="1"/>
  <c r="F34" i="5"/>
  <c r="BA58" i="1" s="1"/>
  <c r="BK162" i="4" l="1"/>
  <c r="J162" i="4" s="1"/>
  <c r="J67" i="4" s="1"/>
  <c r="R162" i="4"/>
  <c r="P100" i="4"/>
  <c r="T100" i="4"/>
  <c r="T99" i="4"/>
  <c r="T98" i="4"/>
  <c r="R250" i="3"/>
  <c r="R86" i="5"/>
  <c r="R85" i="5"/>
  <c r="R84" i="5"/>
  <c r="BK86" i="5"/>
  <c r="J86" i="5" s="1"/>
  <c r="J61" i="5" s="1"/>
  <c r="P250" i="3"/>
  <c r="T86" i="5"/>
  <c r="T85" i="5" s="1"/>
  <c r="T84" i="5" s="1"/>
  <c r="T101" i="3"/>
  <c r="R101" i="3"/>
  <c r="R100" i="3" s="1"/>
  <c r="R99" i="3" s="1"/>
  <c r="P101" i="3"/>
  <c r="P100" i="3" s="1"/>
  <c r="P99" i="3" s="1"/>
  <c r="AU56" i="1" s="1"/>
  <c r="R100" i="4"/>
  <c r="P206" i="4"/>
  <c r="BK206" i="4"/>
  <c r="J206" i="4"/>
  <c r="J70" i="4"/>
  <c r="P245" i="4"/>
  <c r="R206" i="4"/>
  <c r="P162" i="4"/>
  <c r="T250" i="3"/>
  <c r="BK80" i="2"/>
  <c r="J80" i="2" s="1"/>
  <c r="J59" i="2" s="1"/>
  <c r="BK101" i="3"/>
  <c r="J101" i="3" s="1"/>
  <c r="J61" i="3" s="1"/>
  <c r="BK183" i="3"/>
  <c r="J183" i="3"/>
  <c r="J69" i="3" s="1"/>
  <c r="BK200" i="3"/>
  <c r="J200" i="3"/>
  <c r="J71" i="3"/>
  <c r="J293" i="3"/>
  <c r="J77" i="3" s="1"/>
  <c r="J207" i="4"/>
  <c r="J71" i="4"/>
  <c r="J87" i="5"/>
  <c r="J62" i="5" s="1"/>
  <c r="BK250" i="3"/>
  <c r="J250" i="3"/>
  <c r="J73" i="3" s="1"/>
  <c r="BK100" i="4"/>
  <c r="J163" i="4"/>
  <c r="J68" i="4"/>
  <c r="BK245" i="4"/>
  <c r="J245" i="4" s="1"/>
  <c r="J73" i="4" s="1"/>
  <c r="J33" i="5"/>
  <c r="AV58" i="1"/>
  <c r="AT58" i="1" s="1"/>
  <c r="BB54" i="1"/>
  <c r="AX54" i="1"/>
  <c r="F33" i="3"/>
  <c r="AZ56" i="1" s="1"/>
  <c r="J33" i="4"/>
  <c r="AV57" i="1"/>
  <c r="AT57" i="1"/>
  <c r="BC54" i="1"/>
  <c r="W32" i="1"/>
  <c r="BA54" i="1"/>
  <c r="AW54" i="1"/>
  <c r="AK30" i="1" s="1"/>
  <c r="BD54" i="1"/>
  <c r="W33" i="1"/>
  <c r="F33" i="2"/>
  <c r="AZ55" i="1" s="1"/>
  <c r="F33" i="4"/>
  <c r="AZ57" i="1" s="1"/>
  <c r="F33" i="5"/>
  <c r="AZ58" i="1" s="1"/>
  <c r="J33" i="2"/>
  <c r="AV55" i="1" s="1"/>
  <c r="AT55" i="1" s="1"/>
  <c r="J33" i="3"/>
  <c r="AV56" i="1"/>
  <c r="AT56" i="1" s="1"/>
  <c r="BK99" i="4" l="1"/>
  <c r="BK98" i="4" s="1"/>
  <c r="J98" i="4" s="1"/>
  <c r="J30" i="4" s="1"/>
  <c r="AG57" i="1" s="1"/>
  <c r="R99" i="4"/>
  <c r="R98" i="4"/>
  <c r="P99" i="4"/>
  <c r="P98" i="4" s="1"/>
  <c r="AU57" i="1" s="1"/>
  <c r="AU54" i="1" s="1"/>
  <c r="T100" i="3"/>
  <c r="T99" i="3"/>
  <c r="J39" i="4"/>
  <c r="BK100" i="3"/>
  <c r="J100" i="3"/>
  <c r="J60" i="3"/>
  <c r="J59" i="4"/>
  <c r="J100" i="4"/>
  <c r="J61" i="4"/>
  <c r="BK85" i="5"/>
  <c r="J85" i="5" s="1"/>
  <c r="J60" i="5" s="1"/>
  <c r="J99" i="4"/>
  <c r="J60" i="4"/>
  <c r="AN57" i="1"/>
  <c r="AY54" i="1"/>
  <c r="J30" i="2"/>
  <c r="AG55" i="1"/>
  <c r="AN55" i="1" s="1"/>
  <c r="W31" i="1"/>
  <c r="W30" i="1"/>
  <c r="AZ54" i="1"/>
  <c r="AV54" i="1" s="1"/>
  <c r="AK29" i="1" s="1"/>
  <c r="BK84" i="5" l="1"/>
  <c r="J84" i="5"/>
  <c r="J59" i="5"/>
  <c r="BK99" i="3"/>
  <c r="J99" i="3" s="1"/>
  <c r="J59" i="3" s="1"/>
  <c r="J39" i="2"/>
  <c r="AT54" i="1"/>
  <c r="W29" i="1"/>
  <c r="J30" i="5" l="1"/>
  <c r="AG58" i="1"/>
  <c r="AN58" i="1"/>
  <c r="J30" i="3"/>
  <c r="AG56" i="1" s="1"/>
  <c r="AN56" i="1" s="1"/>
  <c r="J39" i="3" l="1"/>
  <c r="J39" i="5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<sst xmlns="http://schemas.openxmlformats.org/spreadsheetml/2006/main" count="5671" uniqueCount="773">
  <si>
    <t>Export Komplet</t>
  </si>
  <si>
    <t>VZ</t>
  </si>
  <si>
    <t>2.0</t>
  </si>
  <si>
    <t>ZAMOK</t>
  </si>
  <si>
    <t>False</t>
  </si>
  <si>
    <t>{7df2b96d-461d-4fe0-8099-e5076009ecf6}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</si>
  <si>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</si>
  <si>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</si>
  <si>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</si>
  <si>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</si>
  <si>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</si>
  <si>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</si>
  <si>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</si>
  <si>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</si>
  <si>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</si>
  <si>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</si>
  <si>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</si>
  <si>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Dřevnice, Kašava, km 32,285 - oprava stupně limigrafu a km 34,979 - 35,060, oprava opevnění koryta toku a oprava stupně</t>
  </si>
  <si>
    <t>KSO:</t>
  </si>
  <si>
    <t/>
  </si>
  <si>
    <t>CC-CZ:</t>
  </si>
  <si>
    <t>Místo:</t>
  </si>
  <si>
    <t>Kašava</t>
  </si>
  <si>
    <t>Datum:</t>
  </si>
  <si>
    <t>27. 10. 2020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</si>
  <si>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</si>
  <si>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</si>
  <si>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</si>
  <si>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</si>
  <si>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</si>
  <si>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</si>
  <si>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</si>
  <si>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</si>
  <si>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</si>
  <si>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</si>
  <si>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</si>
  <si>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</si>
  <si>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</si>
  <si>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</si>
  <si>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</si>
  <si>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</si>
  <si>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</si>
  <si>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</si>
  <si>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</si>
  <si>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</si>
  <si>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</si>
  <si>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</si>
  <si>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</si>
  <si>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</si>
  <si>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</si>
  <si>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</si>
  <si>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</si>
  <si>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</si>
  <si>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</si>
  <si>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</si>
  <si>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</si>
  <si>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</si>
  <si>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</si>
  <si>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</si>
  <si>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</si>
  <si>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</si>
  <si>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</si>
  <si>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</si>
  <si>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</si>
  <si>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</si>
  <si>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</si>
  <si>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</si>
  <si>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</si>
  <si>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</si>
  <si>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</si>
  <si>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</si>
  <si>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</si>
  <si>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</si>
  <si>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</si>
  <si>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</si>
  <si>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</si>
  <si>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</si>
  <si>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</si>
  <si>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</si>
  <si>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</si>
  <si>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</si>
  <si>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 - vedlejší rozpočtové náklady</t>
  </si>
  <si>
    <t>STA</t>
  </si>
  <si>
    <t>1</t>
  </si>
  <si>
    <t>{a6ad2c99-daa9-40c6-83b4-6c8a3e6821d5}</t>
  </si>
  <si>
    <t>2</t>
  </si>
  <si>
    <t>01</t>
  </si>
  <si>
    <t>Km 32,285 - oprava stupně limigrafu</t>
  </si>
  <si>
    <t>{3b5bca32-8839-41d3-b9fe-64bb1c4aaec3}</t>
  </si>
  <si>
    <t>02</t>
  </si>
  <si>
    <t>Km 34,979 - 35,060 - oprava opevnění koryta toku a oprava stupně</t>
  </si>
  <si>
    <t>{4530cf79-f21a-48a2-b2a5-8ac924142fbb}</t>
  </si>
  <si>
    <t>03</t>
  </si>
  <si>
    <t>Inventarizace dřevin</t>
  </si>
  <si>
    <t>{a9240073-37ab-461a-94cc-87b31eb977c8}</t>
  </si>
  <si>
    <t>KRYCÍ LIST SOUPISU PRACÍ</t>
  </si>
  <si>
    <t>Objekt:</t>
  </si>
  <si>
    <t>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</si>
  <si>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</si>
  <si>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</si>
  <si>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</si>
  <si>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</si>
  <si>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</si>
  <si>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</si>
  <si>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</si>
  <si>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</si>
  <si>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</si>
  <si>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</si>
  <si>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</si>
  <si>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</si>
  <si>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</si>
  <si>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</si>
  <si>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</si>
  <si>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</si>
  <si>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</si>
  <si>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</si>
  <si>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</si>
  <si>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</si>
  <si>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</si>
  <si>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</si>
  <si>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</si>
  <si>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</si>
  <si>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</si>
  <si>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</si>
  <si>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</si>
  <si>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-506510687</t>
  </si>
  <si>
    <t>P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</si>
  <si>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</si>
  <si>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</si>
  <si>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</si>
  <si>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-135985145</t>
  </si>
  <si>
    <t>Poznámka k položce:_x000D_
- zřízení, provoz a likvidace zařízení staveniště, včetně případných přípojek, přístupů, deponií apod._x000D_
- zajištění umístění štítku o povolení stavby</t>
  </si>
  <si>
    <t>3</t>
  </si>
  <si>
    <t>R04</t>
  </si>
  <si>
    <t>Zřízení sjezdu do koryta toku</t>
  </si>
  <si>
    <t>1796228574</t>
  </si>
  <si>
    <t>Poznámka k položce:_x000D_
- včetně sjezdu ze stávající místní komunikace/silnice_x000D_
- opevnění zahutněným kamenivem fr. 32-63 mm v tl. 0,3 m_x000D_
- šířka sjezdu 3 m, délka 15 m</t>
  </si>
  <si>
    <t>R05</t>
  </si>
  <si>
    <t>Protokolární předání stavbou dotčených pozemků</t>
  </si>
  <si>
    <t>1383517055</t>
  </si>
  <si>
    <t>Poznámka k položce:_x000D_
- včetně komunikací, uvedených do původního stavu, zpět jejich vlastníkům</t>
  </si>
  <si>
    <t>R06</t>
  </si>
  <si>
    <t>Zpracování a předání dokumentace</t>
  </si>
  <si>
    <t>-1786648107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</si>
  <si>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</si>
  <si>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6</t>
  </si>
  <si>
    <t>R07</t>
  </si>
  <si>
    <t>Zajištění všech nezbytných zkoušek, atestů a revizí podle ČSN a případných jiných práv</t>
  </si>
  <si>
    <t>-2039335821</t>
  </si>
  <si>
    <t>7</t>
  </si>
  <si>
    <t>R08</t>
  </si>
  <si>
    <t>2 x zkoušky pevnosti, mrazuvzdornosti a průsaků vod u betonových konstrukcí</t>
  </si>
  <si>
    <t>-2109008046</t>
  </si>
  <si>
    <t>Poznámka k položce:_x000D_
- odběr vzorku pro stanovení a zajištění zkoušky krychelné pevnosti_x000D_
- přizvat TDS - odběr na místě na stavbě_x000D_
- zkoušky provedeny akreditovanou laboratoří</t>
  </si>
  <si>
    <t>8</t>
  </si>
  <si>
    <t>R09</t>
  </si>
  <si>
    <t>Náhrada škod na majetku pobřežníků</t>
  </si>
  <si>
    <t>2062027792</t>
  </si>
  <si>
    <t xml:space="preserve">Poznámka k položce:_x000D_
- demontáž a zpětná montáž oplocení v úseku SO 02 v místě ŽB římsy opěrné zdi na PB_x000D_
- demontáž a zpětná montáž oplocení v úseku SO 01 na hranici pozemku p.č. 1770_x000D_
</t>
  </si>
  <si>
    <t>9</t>
  </si>
  <si>
    <t>R10</t>
  </si>
  <si>
    <t>Záchranný transfer živočichů</t>
  </si>
  <si>
    <t>-313023769</t>
  </si>
  <si>
    <t>Poznámka k položce:_x000D_
- viz biologické hodnocení záměru</t>
  </si>
  <si>
    <t>10</t>
  </si>
  <si>
    <t>R12</t>
  </si>
  <si>
    <t>Zpracování dílenské dokumentace</t>
  </si>
  <si>
    <t>-497405790</t>
  </si>
  <si>
    <t>Poznámka k položce:_x000D_
- výztuže betonových konstrukcí</t>
  </si>
  <si>
    <t>11</t>
  </si>
  <si>
    <t>R13</t>
  </si>
  <si>
    <t>Vytyčení inženýrských sítí</t>
  </si>
  <si>
    <t>1377470285</t>
  </si>
  <si>
    <t>Poznámka k položce:_x000D_
- vytýčení, zajištění, předání stávajícího vedení včetně veškerých předávacíh protokolů</t>
  </si>
  <si>
    <t>12</t>
  </si>
  <si>
    <t>R15</t>
  </si>
  <si>
    <t>Dočasná dopravní opatření</t>
  </si>
  <si>
    <t>-1258572047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</si>
  <si>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</si>
  <si>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13</t>
  </si>
  <si>
    <t>R16</t>
  </si>
  <si>
    <t>Zajištění plnění povinností dle zák. č. 309/2006 Sb.</t>
  </si>
  <si>
    <t>-4937347</t>
  </si>
  <si>
    <t>Poznámka k položce:_x000D_
- především opatření vyplívající z plánu BOZP, havarijního a povodňového plánu</t>
  </si>
  <si>
    <t>14</t>
  </si>
  <si>
    <t>R17</t>
  </si>
  <si>
    <t>Zpracování havarijního a povodňového plánu pro celou stavbu</t>
  </si>
  <si>
    <t>346856245</t>
  </si>
  <si>
    <t>R18</t>
  </si>
  <si>
    <t>Kompletní pasportizace okolních pozemků, komunikací a budov před zahájením stavby</t>
  </si>
  <si>
    <t>527551553</t>
  </si>
  <si>
    <t>16</t>
  </si>
  <si>
    <t>R19</t>
  </si>
  <si>
    <t>Práce prováděné z koryta toku</t>
  </si>
  <si>
    <t>-259792058</t>
  </si>
  <si>
    <t>Poznámka k položce:_x000D_
- uvažováno pro úsek mezi stodolami</t>
  </si>
  <si>
    <t>17</t>
  </si>
  <si>
    <t>R20</t>
  </si>
  <si>
    <t>Archeologický průzkum stavby</t>
  </si>
  <si>
    <t>-566290627</t>
  </si>
  <si>
    <t>18</t>
  </si>
  <si>
    <t>R24</t>
  </si>
  <si>
    <t>Odlov ryb</t>
  </si>
  <si>
    <t>29663181</t>
  </si>
  <si>
    <t>Poznámka k položce:_x000D_
- v opravovaných úsecích toku</t>
  </si>
  <si>
    <t>01 - Km 32,285 - oprava stupně limigrafu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</si>
  <si>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</si>
  <si>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</si>
  <si>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</si>
  <si>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</si>
  <si>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</si>
  <si>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</si>
  <si>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</si>
  <si>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</si>
  <si>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</si>
  <si>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</si>
  <si>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</si>
  <si>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3 - Svislé a kompletní konstrukce</t>
  </si>
  <si>
    <t xml:space="preserve">      32 - Konstrukce přehrad a opěrné zdi</t>
  </si>
  <si>
    <t xml:space="preserve">    4 - Vodorovné konstrukce</t>
  </si>
  <si>
    <t xml:space="preserve">      45 - Podkladní a vedlejší konstrukce kromě vozovek a železničního svršku</t>
  </si>
  <si>
    <t xml:space="preserve">      46 - Zpevněné plochy kromě vozovek a železničních svršků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</si>
  <si>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</si>
  <si>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</si>
  <si>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</si>
  <si>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</si>
  <si>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</si>
  <si>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</si>
  <si>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</si>
  <si>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Zemní práce - přípravné a přidružené práce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</si>
  <si>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</si>
  <si>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</si>
  <si>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</si>
  <si>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-867399839</t>
  </si>
  <si>
    <t>VV</t>
  </si>
  <si>
    <t>"PB pod stupněm"7,5*4,5</t>
  </si>
  <si>
    <t>"PB nad stupněm"11,5*3,3</t>
  </si>
  <si>
    <t>"LB nad stupněm"11*3,0</t>
  </si>
  <si>
    <t>Součet</t>
  </si>
  <si>
    <t>115001106</t>
  </si>
  <si>
    <t>Převedení vody potrubím průměru DN přes 600 do 900</t>
  </si>
  <si>
    <t>m</t>
  </si>
  <si>
    <t>-1848195361</t>
  </si>
  <si>
    <t>Poznámka k položce:_x000D_
- kompletní převedení vody pro celý průběh stavby_x000D_
- etapizace a délka úseků pro převádění vody je v režii zhotovitele</t>
  </si>
  <si>
    <t>115101202</t>
  </si>
  <si>
    <t>Čerpání vody na dopravní výšku do 10 m s uvažovaným průměrným přítokem přes 500 do 1 000 l/min</t>
  </si>
  <si>
    <t>hod</t>
  </si>
  <si>
    <t>193100828</t>
  </si>
  <si>
    <t>115101302</t>
  </si>
  <si>
    <t>Pohotovost záložní čerpací soupravy pro dopravní výšku do 10 m s uvažovaným průměrným přítokem přes 500 do 1 000 l/min</t>
  </si>
  <si>
    <t>den</t>
  </si>
  <si>
    <t>1080366216</t>
  </si>
  <si>
    <t>Zemní práce - odkopávky a prokopávky</t>
  </si>
  <si>
    <t>122251102</t>
  </si>
  <si>
    <t>Odkopávky a prokopávky nezapažené strojně v hornině třídy těžitelnosti I skupiny 3 přes 20 do 50 m3</t>
  </si>
  <si>
    <t>-2027031890</t>
  </si>
  <si>
    <t>"vytlačená zemina opevněním"90</t>
  </si>
  <si>
    <t>129951123</t>
  </si>
  <si>
    <t>Bourání konstrukcí v odkopávkách a prokopávkách strojně s přemístěním suti na hromady na vzdálenost do 20 m nebo s naložením na dopravní prostředek z betonu železového nebo předpjatého</t>
  </si>
  <si>
    <t>750172758</t>
  </si>
  <si>
    <t>"spádový stupeň"0,8*9*2,3</t>
  </si>
  <si>
    <t>"schody na PB"1*4*0,6</t>
  </si>
  <si>
    <t>Zemní práce - hloubené vykopávky</t>
  </si>
  <si>
    <t>132351803</t>
  </si>
  <si>
    <t>Hloubení rýh šířky přes 800 do 2 000 mm pro lesnicko-technické meliorace strojně zapažených i nezapažených, s urovnáním dna do předepsaného profilu a spádu v hornině třídy těžitelnosti II skupiny 4 přes 50 do 100 m3</t>
  </si>
  <si>
    <t>-1944587429</t>
  </si>
  <si>
    <t>"stupeň"2,3*11,8*3</t>
  </si>
  <si>
    <t>"zajišťovací patka dlažby"8,8*1,4*2,5</t>
  </si>
  <si>
    <t>Zemní práce - zajištění výkopu, násypu a svahu</t>
  </si>
  <si>
    <t>151101102</t>
  </si>
  <si>
    <t>Zřízení pažení a rozepření stěn rýh pro podzemní vedení příložné pro jakoukoliv mezerovitost, hloubky do 4 m</t>
  </si>
  <si>
    <t>m2</t>
  </si>
  <si>
    <t>-407230149</t>
  </si>
  <si>
    <t>"zajišťovací patka dlažby"25*2</t>
  </si>
  <si>
    <t>151101103</t>
  </si>
  <si>
    <t>Zřízení pažení a rozepření stěn rýh pro podzemní vedení příložné pro jakoukoliv mezerovitost, hloubky do 8 m</t>
  </si>
  <si>
    <t>1089285937</t>
  </si>
  <si>
    <t>"stupeň" 2*45</t>
  </si>
  <si>
    <t>151101112</t>
  </si>
  <si>
    <t>Odstranění pažení a rozepření stěn rýh pro podzemní vedení s uložením materiálu na vzdálenost do 3 m od kraje výkopu příložné, hloubky přes 2 do 4 m</t>
  </si>
  <si>
    <t>-2087101133</t>
  </si>
  <si>
    <t>151201113</t>
  </si>
  <si>
    <t>Odstranění pažení a rozepření stěn rýh pro podzemní vedení s uložením materiálu na vzdálenost do 3 m od kraje výkopu zátažné, hloubky přes 4 do 8 m</t>
  </si>
  <si>
    <t>247208379</t>
  </si>
  <si>
    <t>Zemní práce - přemístění výkopku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</si>
  <si>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</si>
  <si>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</si>
  <si>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1556548693</t>
  </si>
  <si>
    <t>Poznámka k položce:_x000D_
- staveništní přesuny zeminy</t>
  </si>
  <si>
    <t>"pod schodiště"2*1</t>
  </si>
  <si>
    <t>"zpětné zásypy"2*112,22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</si>
  <si>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</si>
  <si>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</si>
  <si>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1801110898</t>
  </si>
  <si>
    <t>"zajištění staveniště - ohrázkování - po dobu stavby"2*6,5*2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</si>
  <si>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</si>
  <si>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</si>
  <si>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1647368708</t>
  </si>
  <si>
    <t>116*32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</si>
  <si>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</si>
  <si>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</si>
  <si>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-1487489772</t>
  </si>
  <si>
    <t>"pod schodiště"1</t>
  </si>
  <si>
    <t>167151102</t>
  </si>
  <si>
    <t>Nakládání, skládání a překládání neulehlého výkopku nebo sypaniny strojně nakládání, množství do 100 m3, z horniny třídy těžitelnosti II, skupiny 4 a 5</t>
  </si>
  <si>
    <t>-99894709</t>
  </si>
  <si>
    <t>R16001</t>
  </si>
  <si>
    <t>Dodání zeminy pro ohrázkování stavby</t>
  </si>
  <si>
    <t>1215238749</t>
  </si>
  <si>
    <t>Poznámka k položce:_x000D_
- včetně vodorovného přesunu do místa stavby_x000D_
- zeminy vhodné pro hutnění_x000D_
- včetně doložení původu a prokázání nezávadnosti dle platné legislativy</t>
  </si>
  <si>
    <t>Zemní práce - konstrukce ze zemin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</si>
  <si>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</si>
  <si>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</si>
  <si>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455236801</t>
  </si>
  <si>
    <t>"zpětné zásypy"112,22</t>
  </si>
  <si>
    <t>19</t>
  </si>
  <si>
    <t>171251201</t>
  </si>
  <si>
    <t>Uložení sypaniny na skládky nebo meziskládky bez hutnění s upravením uložené sypaniny do předepsaného tvaru</t>
  </si>
  <si>
    <t>1295051444</t>
  </si>
  <si>
    <t>20</t>
  </si>
  <si>
    <t>R17001</t>
  </si>
  <si>
    <t>Poplatek za skládku</t>
  </si>
  <si>
    <t>-610359387</t>
  </si>
  <si>
    <t>Zemní práce - povrchové úpravy terénu</t>
  </si>
  <si>
    <t>181951112</t>
  </si>
  <si>
    <t>Úprava pláně vyrovnáním výškových rozdílů strojně v hornině třídy těžitelnosti I, skupiny 1 až 3 se zhutněním</t>
  </si>
  <si>
    <t>1324572484</t>
  </si>
  <si>
    <t>"dno"188</t>
  </si>
  <si>
    <t>22</t>
  </si>
  <si>
    <t>182151111</t>
  </si>
  <si>
    <t>Svahování trvalých svahů do projektovaných profilů strojně s potřebným přemístěním výkopku při svahování v zářezech v hornině třídy těžitelnosti I, skupiny 1 až 3</t>
  </si>
  <si>
    <t>-699707991</t>
  </si>
  <si>
    <t>"břehy"21,86*4,5*2+17*3,3*2</t>
  </si>
  <si>
    <t>Zakládání</t>
  </si>
  <si>
    <t>Zakládání - úprava podloží a základové spáry, zlepšování vlastností hornin</t>
  </si>
  <si>
    <t>23</t>
  </si>
  <si>
    <t>213141111</t>
  </si>
  <si>
    <t>Zřízení vrstvy z geotextilie filtrační, separační, odvodňovací, ochranné, výztužné nebo protierozní v rovině nebo ve sklonu do 1:5, šířky do 3 m</t>
  </si>
  <si>
    <t>1995506638</t>
  </si>
  <si>
    <t>Poznámka k položce:_x000D_
- sanace základové spáry</t>
  </si>
  <si>
    <t>"stupeň"11,8*2,3</t>
  </si>
  <si>
    <t>"dlažba"9,6*6,5</t>
  </si>
  <si>
    <t>"zajišťovací patka dlažby"8,8*1,4</t>
  </si>
  <si>
    <t>24</t>
  </si>
  <si>
    <t>M</t>
  </si>
  <si>
    <t>69311081</t>
  </si>
  <si>
    <t>geotextilie netkaná separační, ochranná, filtrační, drenážní PES 300g/m2</t>
  </si>
  <si>
    <t>479565714</t>
  </si>
  <si>
    <t>Poznámka k položce:_x000D_
- 20% ztratné</t>
  </si>
  <si>
    <t>101,86*1,2 'Přepočtené koeficientem množství</t>
  </si>
  <si>
    <t>25</t>
  </si>
  <si>
    <t>457542111</t>
  </si>
  <si>
    <t>Filtrační vrstvy jakékoliv tloušťky a sklonu ze štěrkodrti se zhutněním do 10 pojezdů/m3, frakce od 0-22 do 0-63 mm</t>
  </si>
  <si>
    <t>-802772871</t>
  </si>
  <si>
    <t>"stupeň"11,8*2,3*0,3</t>
  </si>
  <si>
    <t>"dlažba"9,6*6,5*0,3</t>
  </si>
  <si>
    <t>"zajišťovací patka dlažby"8,8*1,4*0,3</t>
  </si>
  <si>
    <t>Svislé a kompletní konstrukce</t>
  </si>
  <si>
    <t>32</t>
  </si>
  <si>
    <t>Konstrukce přehrad a opěrné zdi</t>
  </si>
  <si>
    <t>26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</si>
  <si>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</si>
  <si>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</si>
  <si>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-442769614</t>
  </si>
  <si>
    <t>"těleso stupně"(20,5+12,2)*0,3</t>
  </si>
  <si>
    <t>"zajišťovací patka"12,8*0,4*0,3</t>
  </si>
  <si>
    <t>27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</si>
  <si>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</si>
  <si>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</si>
  <si>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651619198</t>
  </si>
  <si>
    <t>"těleso stupně"2,72*5,5+2*1*4+2*1,5*3,36</t>
  </si>
  <si>
    <t>"zajišťovací patka dlažby"14,2*0,4</t>
  </si>
  <si>
    <t>"schodiště"2*2,3*0,2+0,9*0,6</t>
  </si>
  <si>
    <t>28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</si>
  <si>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</si>
  <si>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</si>
  <si>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555947137</t>
  </si>
  <si>
    <t>"těleso stupně"2*32+4*4</t>
  </si>
  <si>
    <t>"zajišťovací patka dlažby"2*14,2+2*3,55*0,4+12,15*0,4</t>
  </si>
  <si>
    <t>"schodiště"4*2,3+8*0,23</t>
  </si>
  <si>
    <t>29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</si>
  <si>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</si>
  <si>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</si>
  <si>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1309846410</t>
  </si>
  <si>
    <t>30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</si>
  <si>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</si>
  <si>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</si>
  <si>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</si>
  <si>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1889662527</t>
  </si>
  <si>
    <t>"prut č.1"70*2,52*0,888/1000</t>
  </si>
  <si>
    <t>"prut č.2"37*1,67*0,888/1000</t>
  </si>
  <si>
    <t>"prut č.3"70*1,83*0,888/1000</t>
  </si>
  <si>
    <t>"prut č.5"2*52*6,07*0,888/1000</t>
  </si>
  <si>
    <t>"prut č.6"34*2,2*0,888/1000</t>
  </si>
  <si>
    <t>"prut č.7"34*1,67*0,888/1000</t>
  </si>
  <si>
    <t>"prut č.9"2*22*3,29*0,888/1000</t>
  </si>
  <si>
    <t>"prut č.10"174*1,52*0,617/1000</t>
  </si>
  <si>
    <t>"prut č.11"14*4,05*0,617/1000</t>
  </si>
  <si>
    <t>"schodiště"30*1*0,617/1000</t>
  </si>
  <si>
    <t>"chemické kotvy"36*0,4*0,888/1000</t>
  </si>
  <si>
    <t>31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</si>
  <si>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</si>
  <si>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</si>
  <si>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1054966176</t>
  </si>
  <si>
    <t>"prut č.4"70*3,64*1,58/1000</t>
  </si>
  <si>
    <t>"prut č.8"34*2,2*1,58/1000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</si>
  <si>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</si>
  <si>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</si>
  <si>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-56486966</t>
  </si>
  <si>
    <t>"položka č.12"2*2*8*8,43*1,2/1000</t>
  </si>
  <si>
    <t>"schodiště"(4*2,3*8,43+2*2,08*0,6)*1,2/1000</t>
  </si>
  <si>
    <t>"podklad pod dlažbu"12,3*9,6*4,44*1,2/1000</t>
  </si>
  <si>
    <t>33</t>
  </si>
  <si>
    <t>R32001</t>
  </si>
  <si>
    <t>Vylamovací lišta jednostranná pr. 12 mm á 150 mm</t>
  </si>
  <si>
    <t>-1279410759</t>
  </si>
  <si>
    <t xml:space="preserve">"do pracovní spáry"7,5 </t>
  </si>
  <si>
    <t>34</t>
  </si>
  <si>
    <t>R32002</t>
  </si>
  <si>
    <t>Těsnící plech do pracovní spáry výška 160 mm</t>
  </si>
  <si>
    <t>1958783953</t>
  </si>
  <si>
    <t>35</t>
  </si>
  <si>
    <t>R32003</t>
  </si>
  <si>
    <t>Vtok do limigrafu - oprava potrubí - D+M</t>
  </si>
  <si>
    <t>-120048574</t>
  </si>
  <si>
    <t xml:space="preserve">Poznámka k položce:_x000D_
- výkopy a hutněné zásypy pro umístění nové konstrukce potrubí_x000D_
- oprava vybouraného potrubí DN200 v délce 5,0 m_x000D_
- obetonování potrubí betonem C 30/37 XF3 v délce 5,0 m_x000D_
</t>
  </si>
  <si>
    <t>36</t>
  </si>
  <si>
    <t>R32004</t>
  </si>
  <si>
    <t>Vtok do limigrafu - mříž - D+M</t>
  </si>
  <si>
    <t>807036339</t>
  </si>
  <si>
    <t>Poznámka k položce:_x000D_
- rám pro mříž na vtoku - L profil 50/5 pozink_x000D_
- vtoková mříž - pásovina 40/4 pozink</t>
  </si>
  <si>
    <t>Vodorovné konstrukce</t>
  </si>
  <si>
    <t>45</t>
  </si>
  <si>
    <t>Podkladní a vedlejší konstrukce kromě vozovek a železničního svršku</t>
  </si>
  <si>
    <t>37</t>
  </si>
  <si>
    <t>451317123</t>
  </si>
  <si>
    <t>Podklad pod dlažbu z betonu prostého pro prostředí s mrazovými cykly tř. C 30/37 tl. přes 150 do 200 mm</t>
  </si>
  <si>
    <t>2111272652</t>
  </si>
  <si>
    <t>"dlažba"12,3*9,6</t>
  </si>
  <si>
    <t>38</t>
  </si>
  <si>
    <t>452311131</t>
  </si>
  <si>
    <t>Podkladní a zajišťovací konstrukce z betonu prostého v otevřeném výkopu desky pod potrubí, stoky a drobné objekty z betonu tř. C 12/15</t>
  </si>
  <si>
    <t>16561679</t>
  </si>
  <si>
    <t>Poznámka k položce:_x000D_
- podkladní beton</t>
  </si>
  <si>
    <t>"těleso stupně"10,8*1,5*0,1</t>
  </si>
  <si>
    <t>"zajišťovací patka"7,8*0,7*0,1</t>
  </si>
  <si>
    <t>46</t>
  </si>
  <si>
    <t>Zpevněné plochy kromě vozovek a železničních svršků</t>
  </si>
  <si>
    <t>39</t>
  </si>
  <si>
    <t>462513161</t>
  </si>
  <si>
    <t>Zához z lomového kamene neupraveného provedený ze břehu nebo z lešení, do sucha nebo do vody záhozového, hmotnost jednotlivých kamenů přes 200 do 500 kg bez výplně mezer</t>
  </si>
  <si>
    <t>152879093</t>
  </si>
  <si>
    <t>"pod vývarem"3,16*8,5</t>
  </si>
  <si>
    <t>"pojistný práh"3,1*4</t>
  </si>
  <si>
    <t>"vývar"3,16*11,36</t>
  </si>
  <si>
    <t>"konec opevnění"3,16*5</t>
  </si>
  <si>
    <t>40</t>
  </si>
  <si>
    <t>462513169</t>
  </si>
  <si>
    <t>Zához z lomového kamene neupraveného provedený ze břehu nebo z lešení, do sucha nebo do vody záhozového, hmotnost jednotlivých kamenů přes 200 do 500 kg Příplatek k ceně za urovnání líce záhozu</t>
  </si>
  <si>
    <t>1516690990</t>
  </si>
  <si>
    <t>"pod vývarem"4*8,5</t>
  </si>
  <si>
    <t>"pojistný práh"2,5*4</t>
  </si>
  <si>
    <t>"vývar"4,75*11,36</t>
  </si>
  <si>
    <t>"konec opevnění"5,5*5</t>
  </si>
  <si>
    <t>41</t>
  </si>
  <si>
    <t>463212121</t>
  </si>
  <si>
    <t>Rovnanina z lomového kamene upraveného, tříděného jakékoliv tloušťky rovnaniny s vyplněním spár a dutin těženým kamenivem</t>
  </si>
  <si>
    <t>-1279545033</t>
  </si>
  <si>
    <t>"pod vývarem"2*11*4,04*0,5</t>
  </si>
  <si>
    <t>"vývar"2*11,36*3,65*0,5</t>
  </si>
  <si>
    <t>"konec opevnění"5*(3,6+3,1)*0,5</t>
  </si>
  <si>
    <t>42</t>
  </si>
  <si>
    <t>463212191</t>
  </si>
  <si>
    <t>Rovnanina z lomového kamene upraveného, tříděného Příplatek k cenám za vypracování líce</t>
  </si>
  <si>
    <t>330515003</t>
  </si>
  <si>
    <t>"pod vývarem"2*11*4,04</t>
  </si>
  <si>
    <t>"vývar"2*11,36*3,65</t>
  </si>
  <si>
    <t>"konec opevnění"5*(3,6+3,1)</t>
  </si>
  <si>
    <t>43</t>
  </si>
  <si>
    <t>465511523</t>
  </si>
  <si>
    <t>Dlažba z lomového kamene upraveného vodorovná nebo plocha ve sklonu do 1:2 s dodáním hmot do cementové malty, s vyplněním spár a s vyspárováním cementovou maltou v ploše přes 20 m2, tl. 300 mm</t>
  </si>
  <si>
    <t>-439922906</t>
  </si>
  <si>
    <t>44</t>
  </si>
  <si>
    <t>R4601</t>
  </si>
  <si>
    <t>Příplatek za použití spárovací hmoty kamennou dlažbu a kamenný obklad</t>
  </si>
  <si>
    <t>-2042965594</t>
  </si>
  <si>
    <t>Poznámka k položce:_x000D_
- spárovací hmota pro vrchní 3 cm výplně spár kamenné dlažby_x000D_
- spárovací hmota 1-komponentní reprofilační malta s cementovým pojivem, zušlechtěná umělými hmotami a umělými vlákny, splňující požadavky ČSN EN 1504-3 třídy R4</t>
  </si>
  <si>
    <t>R4602</t>
  </si>
  <si>
    <t>Osazení vodočetné latě včetně dodání latě</t>
  </si>
  <si>
    <t>-1255635470</t>
  </si>
  <si>
    <t>Poznámka k položce:_x000D_
- sklolaminát tl. 3,5 mm_x000D_
- typ čtení I-1_x000D_
- umístěna do zavazovacího křídla schodiště</t>
  </si>
  <si>
    <t>Ostatní konstrukce a práce, bourání</t>
  </si>
  <si>
    <t>95</t>
  </si>
  <si>
    <t>Různé dokončovací konstrukce a práce pozemních staveb</t>
  </si>
  <si>
    <t>953965123</t>
  </si>
  <si>
    <t>Kotvy chemické s vyvrtáním otvoru kotevní šrouby pro chemické kotvy, velikost M 12, délka 260 mm</t>
  </si>
  <si>
    <t>kus</t>
  </si>
  <si>
    <t>-1558387040</t>
  </si>
  <si>
    <t>Poznámka k položce:_x000D_
- kotvení kamenného obkladu do ŽB konstrukce_x000D_
- rastr kotev á 1 000 mm</t>
  </si>
  <si>
    <t>"těleso stupně"30</t>
  </si>
  <si>
    <t>"zajišťovací patka"6</t>
  </si>
  <si>
    <t>997</t>
  </si>
  <si>
    <t>Přesun sutě</t>
  </si>
  <si>
    <t>47</t>
  </si>
  <si>
    <t>997002511</t>
  </si>
  <si>
    <t>Vodorovné přemístění suti a vybouraných hmot bez naložení, se složením a hrubým urovnáním na vzdálenost do 1 km</t>
  </si>
  <si>
    <t>-1211217522</t>
  </si>
  <si>
    <t>48</t>
  </si>
  <si>
    <t>997002519</t>
  </si>
  <si>
    <t>Vodorovné přemístění suti a vybouraných hmot bez naložení, se složením a hrubým urovnáním Příplatek k ceně za každý další i započatý 1 km přes 1 km</t>
  </si>
  <si>
    <t>-1729716893</t>
  </si>
  <si>
    <t>198,93*41 'Přepočtené koeficientem množství</t>
  </si>
  <si>
    <t>49</t>
  </si>
  <si>
    <t>997013601</t>
  </si>
  <si>
    <t xml:space="preserve">Poplatek za uložení stavebního odpadu na skládce (skládkovné) </t>
  </si>
  <si>
    <t>376953440</t>
  </si>
  <si>
    <t>998</t>
  </si>
  <si>
    <t>Přesun hmot</t>
  </si>
  <si>
    <t>50</t>
  </si>
  <si>
    <t>998332011</t>
  </si>
  <si>
    <t>Přesun hmot pro úpravy vodních toků a kanály, hráze rybníků apod. dopravní vzdálenost do 500 m</t>
  </si>
  <si>
    <t>1516834106</t>
  </si>
  <si>
    <t>02 - Km 34,979 - 35,060 - oprava opevnění koryta toku a oprava stupně</t>
  </si>
  <si>
    <t xml:space="preserve">      31 - Zdi pozemních staveb</t>
  </si>
  <si>
    <t xml:space="preserve">      93 - Různé dokončovací konstrukce a práce inženýrských staveb</t>
  </si>
  <si>
    <t xml:space="preserve">      98 - Demolice a sanace</t>
  </si>
  <si>
    <t>-1917356281</t>
  </si>
  <si>
    <t>"opevnění nad stupněm"5*(4,35+3,40)</t>
  </si>
  <si>
    <t>1090347421</t>
  </si>
  <si>
    <t>-1198219879</t>
  </si>
  <si>
    <t>1486630579</t>
  </si>
  <si>
    <t>622025661</t>
  </si>
  <si>
    <t>"vytlačená zemina opevněním"180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</si>
  <si>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</si>
  <si>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</si>
  <si>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1999709273</t>
  </si>
  <si>
    <t>"nános ve vývaru"45</t>
  </si>
  <si>
    <t>129911113</t>
  </si>
  <si>
    <t>Bourání konstrukcí v odkopávkách a prokopávkách ručně s přemístěním suti na hromady na vzdálenost do 20 m nebo s naložením na dopravní prostředek ze zdiva kamenného, pro jakýkoliv druh kamene na maltu cementovou</t>
  </si>
  <si>
    <t>1183857884</t>
  </si>
  <si>
    <t>"zavázání zdi k mostnímu pilíři"1,5*1*0,5</t>
  </si>
  <si>
    <t>-1081259718</t>
  </si>
  <si>
    <t>"římsa opěrné zdi na PB"29*0,5*0,1</t>
  </si>
  <si>
    <t>132251101</t>
  </si>
  <si>
    <t>Hloubení nezapažených rýh šířky do 800 mm strojně s urovnáním dna do předepsaného profilu a spádu v hornině třídy těžitelnosti I skupiny 3 do 20 m3</t>
  </si>
  <si>
    <t>-493988925</t>
  </si>
  <si>
    <t>"zakončovací patka nátoku na stupeň"2*0,2*0,4*(4,85+3,9)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</si>
  <si>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</si>
  <si>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</si>
  <si>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1281387164</t>
  </si>
  <si>
    <t>"prostor pod stupněm - vytlačená zemina+nános"42+45</t>
  </si>
  <si>
    <t>-242129777</t>
  </si>
  <si>
    <t>2144705707</t>
  </si>
  <si>
    <t>225*32 'Přepočtené koeficientem množství</t>
  </si>
  <si>
    <t>-1291999618</t>
  </si>
  <si>
    <t>"zajištění staveniště - ohrázkování - po dobu stavby"2*2*2*4</t>
  </si>
  <si>
    <t>36053144</t>
  </si>
  <si>
    <t>763232850</t>
  </si>
  <si>
    <t>-182338581</t>
  </si>
  <si>
    <t>-1107907771</t>
  </si>
  <si>
    <t>-1301461574</t>
  </si>
  <si>
    <t>"dno"248</t>
  </si>
  <si>
    <t>-1092002504</t>
  </si>
  <si>
    <t>"břehy - pod vývarerm"14*(5,09+3,69)</t>
  </si>
  <si>
    <t>"břehy - za stupněm"5*(4,35+3,4)</t>
  </si>
  <si>
    <t>"břehy - naproti opěrné zdi"89*1,4</t>
  </si>
  <si>
    <t>Zdi pozemních staveb</t>
  </si>
  <si>
    <t>317321118</t>
  </si>
  <si>
    <t>Římsy ze železového betonu C 30/37</t>
  </si>
  <si>
    <t>626960400</t>
  </si>
  <si>
    <t>29*0,125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</si>
  <si>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</si>
  <si>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</si>
  <si>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1628286518</t>
  </si>
  <si>
    <t>29*0,7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</si>
  <si>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</si>
  <si>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</si>
  <si>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1031215717</t>
  </si>
  <si>
    <t>317361821</t>
  </si>
  <si>
    <t>Výztuž překladů, říms, žlabů, žlabových říms, klenbových pásů z betonářské oceli 10 505 (R) nebo BSt 500</t>
  </si>
  <si>
    <t>639551588</t>
  </si>
  <si>
    <t>"prut č.1"195*1,435*0,395/1000</t>
  </si>
  <si>
    <t>"prut č.2"59*0,4*0,888/1000</t>
  </si>
  <si>
    <t>"prut č.3"2*11*15*0,617/1000</t>
  </si>
  <si>
    <t>-640532949</t>
  </si>
  <si>
    <t>321222311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</si>
  <si>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objemu do 0,2 m3</t>
  </si>
  <si>
    <t>-1673269062</t>
  </si>
  <si>
    <t>"přelivná hrana"3,5*1,5*0,35</t>
  </si>
  <si>
    <t>58381087</t>
  </si>
  <si>
    <t>haklík hrubý pískovec</t>
  </si>
  <si>
    <t>1298843555</t>
  </si>
  <si>
    <t>"přelivná hrana"3,5*1,5</t>
  </si>
  <si>
    <t>-1698611566</t>
  </si>
  <si>
    <t>"přelivná hrana"3,5*1,2*0,25</t>
  </si>
  <si>
    <t>"zavázání zdi k mostnímu pilíři"1,5*0,9*0,8</t>
  </si>
  <si>
    <t>-376301354</t>
  </si>
  <si>
    <t>"přelivná hrana"2*3,5*0,25</t>
  </si>
  <si>
    <t>"zavázání zdi k mostnímu pilíři"1,5*0,9</t>
  </si>
  <si>
    <t>94092747</t>
  </si>
  <si>
    <t>-1613728688</t>
  </si>
  <si>
    <t>"přelivná hrana - chemické kotvy"21*0,4*0,888/1000</t>
  </si>
  <si>
    <t>"dozdění u mostního pilíře - chemické kotvy"6*0,4*0,888/1000</t>
  </si>
  <si>
    <t>"základ dozdění u mostního pilíře - prut č.1"2*16*1,9*0,617/1000</t>
  </si>
  <si>
    <t>901477844</t>
  </si>
  <si>
    <t>"přelivná hrana - KZ70"3,5*1,2*8,43/1000</t>
  </si>
  <si>
    <t>"základ dozdění u mostního pilíře - položka č.2"2*1,5*0,9*8,43/1000</t>
  </si>
  <si>
    <t>451317122</t>
  </si>
  <si>
    <t>Podklad pod dlažbu z betonu prostého pro prostředí s mrazovými cykly tř. C 30/37 tl. přes 100 do 150 mm</t>
  </si>
  <si>
    <t>-195635229</t>
  </si>
  <si>
    <t>"nátok na přelivnou hranu"5*(4,85+3,9)</t>
  </si>
  <si>
    <t>1971735988</t>
  </si>
  <si>
    <t>"dozdění u mostního pilíře"1,1*1*0,1</t>
  </si>
  <si>
    <t>461311610</t>
  </si>
  <si>
    <t>Patka pro dlažbu z betonu se zvýšenými nároky na prostředí průměrného průřezu do 0,20 m2</t>
  </si>
  <si>
    <t>-2089484246</t>
  </si>
  <si>
    <t>-1871959445</t>
  </si>
  <si>
    <t>"opevnění pod vývarem"13*3,72</t>
  </si>
  <si>
    <t>"pojistný práh"21,5*1,6</t>
  </si>
  <si>
    <t>"opevnění nad stupněm"48*3,05</t>
  </si>
  <si>
    <t>1683789264</t>
  </si>
  <si>
    <t>"opevnění pod vývarem"65</t>
  </si>
  <si>
    <t>"pojistný práh"15</t>
  </si>
  <si>
    <t>"opevnění nad stupněm"190</t>
  </si>
  <si>
    <t>482635057</t>
  </si>
  <si>
    <t>"opevnění pod vývarem"13*(5,09+3,69)*0,5</t>
  </si>
  <si>
    <t>"opevnění nad stupněm"124*1,4*0,5</t>
  </si>
  <si>
    <t>876448263</t>
  </si>
  <si>
    <t>"opevnění pod vývarem"13*(5,09+3,69)</t>
  </si>
  <si>
    <t>"opevnění nad stupněm"124*1,4</t>
  </si>
  <si>
    <t>1240684414</t>
  </si>
  <si>
    <t>-749877274</t>
  </si>
  <si>
    <t>"opěrná zeď na PB"29*1,3</t>
  </si>
  <si>
    <t>93</t>
  </si>
  <si>
    <t>Různé dokončovací konstrukce a práce inženýrských staveb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</si>
  <si>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</si>
  <si>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</si>
  <si>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1916290480</t>
  </si>
  <si>
    <t>"vývar"17,65*19,50</t>
  </si>
  <si>
    <t>"stupeň"(13+8)*1,5+35</t>
  </si>
  <si>
    <t>R93001</t>
  </si>
  <si>
    <t>Zřízení výplně dilatační spáry včetně ochranných nátěrů</t>
  </si>
  <si>
    <t>133340840</t>
  </si>
  <si>
    <t>Poznámka k položce:_x000D_
- výplň dilatační spáry z extrudovaného polystyrénu tl. 20 mm_x000D_
- penetrační nátěr - 2.komp. disperze na bázi epx. prys._x000D_
- finální stěrková vrstva - 3komp. vyrov. cem. + epox.</t>
  </si>
  <si>
    <t>"žb římsa"0,2</t>
  </si>
  <si>
    <t>461538911</t>
  </si>
  <si>
    <t>"římsa"59</t>
  </si>
  <si>
    <t>"přelivná hrana"21</t>
  </si>
  <si>
    <t>"dozdění u mostního pilíře - chemické kotvy"6</t>
  </si>
  <si>
    <t>98</t>
  </si>
  <si>
    <t>Demolice a sanace</t>
  </si>
  <si>
    <t>985131111</t>
  </si>
  <si>
    <t>Očištění ploch stěn, rubu kleneb a podlah tlakovou vodou</t>
  </si>
  <si>
    <t>-1243952525</t>
  </si>
  <si>
    <t>985232111</t>
  </si>
  <si>
    <t>Hloubkové spárování zdiva hloubky přes 40 do 80 mm aktivovanou maltou délky spáry na 1 m2 upravované plochy do 6 m</t>
  </si>
  <si>
    <t>1389182357</t>
  </si>
  <si>
    <t>985233111</t>
  </si>
  <si>
    <t>Úprava spár po spárování zdiva kamenného nebo cihelného délky spáry na 1 m2 upravované plochy do 6 m uhlazením</t>
  </si>
  <si>
    <t>-2052878021</t>
  </si>
  <si>
    <t>R98001</t>
  </si>
  <si>
    <t>Odvodňovací trubka - D+M</t>
  </si>
  <si>
    <t>99974173</t>
  </si>
  <si>
    <t>Poznámka k položce:_x000D_
- nerez potrubí DN50 dl. 500 mm_x000D_
- osazena do spáry kamenného obkladu do líce mezi betonovou konstrukci a kamenný obklad_x000D_
- zajištěna spárováním dle technologie spárování</t>
  </si>
  <si>
    <t>R985131111</t>
  </si>
  <si>
    <t>Vychází z položky 985131111 Očištění ploch stěn, rubu kleneb a podlah tlakovou vodou</t>
  </si>
  <si>
    <t>-1312935656</t>
  </si>
  <si>
    <t>Poznámka k položce:_x000D_
- očištění tlakovou vodou VVP do 500 barů_x000D_
- včetně mechanického dočištění, odstranění mechů, řas a nesoudržných částí betonu ve spárách</t>
  </si>
  <si>
    <t>-134093318</t>
  </si>
  <si>
    <t>-204456450</t>
  </si>
  <si>
    <t>108,67*41 'Přepočtené koeficientem množství</t>
  </si>
  <si>
    <t>51</t>
  </si>
  <si>
    <t>390979774</t>
  </si>
  <si>
    <t>52</t>
  </si>
  <si>
    <t>-1403582365</t>
  </si>
  <si>
    <t>03 - Inventarizace dřevin</t>
  </si>
  <si>
    <t>111211201</t>
  </si>
  <si>
    <t>Odstranění křovin a stromů s odstraněním kořenů ručně průměru kmene do 100 mm jakékoliv plochy v rovině nebo ve svahu o sklonu přes 1:5</t>
  </si>
  <si>
    <t>-1444938122</t>
  </si>
  <si>
    <t>"SO 02 - č.11"12</t>
  </si>
  <si>
    <t>"SO 02 - č.12"23</t>
  </si>
  <si>
    <t>"SO 02 - č.13"15</t>
  </si>
  <si>
    <t>"SO 02 - č.14"10</t>
  </si>
  <si>
    <t>112101101</t>
  </si>
  <si>
    <t>Odstranění stromů s odřezáním kmene a s odvětvením listnatých, průměru kmene přes 100 do 300 mm</t>
  </si>
  <si>
    <t>-701099571</t>
  </si>
  <si>
    <t>"SO 01 - č.2"1</t>
  </si>
  <si>
    <t>"SO 01 - č.5"5</t>
  </si>
  <si>
    <t>"SO 01 - č.6"4</t>
  </si>
  <si>
    <t>"SO 01 - č.7"1</t>
  </si>
  <si>
    <t>"SO 01 - č.8"3</t>
  </si>
  <si>
    <t>"SO 02 - č.1"4</t>
  </si>
  <si>
    <t>"SO 02 - č.5"4</t>
  </si>
  <si>
    <t>"SO 02 - č.6"1</t>
  </si>
  <si>
    <t>"SO 02 - č.7"1</t>
  </si>
  <si>
    <t>"SO 02 - č.9"1</t>
  </si>
  <si>
    <t>"SO 02 - č.10"1</t>
  </si>
  <si>
    <t>112101102</t>
  </si>
  <si>
    <t>Odstranění stromů s odřezáním kmene a s odvětvením listnatých, průměru kmene přes 300 do 500 mm</t>
  </si>
  <si>
    <t>1574435071</t>
  </si>
  <si>
    <t>"SO 01 - č.1"1</t>
  </si>
  <si>
    <t>"SO 01 - č.3"1</t>
  </si>
  <si>
    <t>"SO 01 - č.4"1</t>
  </si>
  <si>
    <t>"SO 02 - č.8"1</t>
  </si>
  <si>
    <t>112251101</t>
  </si>
  <si>
    <t>Odstranění pařezů strojně s jejich vykopáním, vytrháním nebo odstřelením průměru přes 100 do 300 mm</t>
  </si>
  <si>
    <t>-1635161499</t>
  </si>
  <si>
    <t>112251102</t>
  </si>
  <si>
    <t>Odstranění pařezů strojně s jejich vykopáním, vytrháním nebo odstřelením průměru přes 300 do 500 mm</t>
  </si>
  <si>
    <t>2050307876</t>
  </si>
  <si>
    <t>"SO 01 - č.1,2,3,4,5,6,8"7</t>
  </si>
  <si>
    <t>"SO 02 - č.1,2,3,4,5,9"6</t>
  </si>
  <si>
    <t>112251103</t>
  </si>
  <si>
    <t>Odstranění pařezů strojně s jejich vykopáním, vytrháním nebo odstřelením průměru přes 500 do 700 mm</t>
  </si>
  <si>
    <t>-1251899839</t>
  </si>
  <si>
    <t>R11001</t>
  </si>
  <si>
    <t>Likvidace biologické hmoty dle platné legislativy</t>
  </si>
  <si>
    <t>-1335081432</t>
  </si>
  <si>
    <t>Poznámka k položce:_x000D_
- veškerá hmota vzniklá mýcením křovin i kácením dřevin</t>
  </si>
  <si>
    <t>162201421</t>
  </si>
  <si>
    <t>Vodorovné přemístění větví, kmenů nebo pařezů s naložením, složením a dopravou do 1000 m pařezů kmenů, průměru přes 100 do 300 mm</t>
  </si>
  <si>
    <t>1636348270</t>
  </si>
  <si>
    <t>162201422</t>
  </si>
  <si>
    <t>Vodorovné přemístění větví, kmenů nebo pařezů s naložením, složením a dopravou do 1000 m pařezů kmenů, průměru přes 300 do 500 mm</t>
  </si>
  <si>
    <t>-1258038492</t>
  </si>
  <si>
    <t>162201423</t>
  </si>
  <si>
    <t>Vodorovné přemístění větví, kmenů nebo pařezů s naložením, složením a dopravou do 1000 m pařezů kmenů, průměru přes 500 do 700 mm</t>
  </si>
  <si>
    <t>-1623553356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</si>
  <si>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</si>
  <si>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</si>
  <si>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655677036</t>
  </si>
  <si>
    <t>4*41 'Přepočtené koeficientem množství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</si>
  <si>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</si>
  <si>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</si>
  <si>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1528206796</t>
  </si>
  <si>
    <t>13*41 'Přepočtené koeficientem množství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</si>
  <si>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</si>
  <si>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</si>
  <si>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-1135831800</t>
  </si>
  <si>
    <t>1*41 'Přepočtené koeficientem množství</t>
  </si>
  <si>
    <t>Poplatek za skládku - uložení pařezů na skládku</t>
  </si>
  <si>
    <t>-1646639207</t>
  </si>
  <si>
    <t>183101221</t>
  </si>
  <si>
    <t>Hloubení jamek pro vysazování rostlin v zemině tř.1 až 4 s výměnou půdy z 50% v rovině nebo na svahu do 1:5, objemu přes 0,40 do 1,00 m3</t>
  </si>
  <si>
    <t>-1797851188</t>
  </si>
  <si>
    <t>"náhradní výsadba"5</t>
  </si>
  <si>
    <t>10321100</t>
  </si>
  <si>
    <t>zahradní substrát pro výsadbu VL</t>
  </si>
  <si>
    <t>1803061866</t>
  </si>
  <si>
    <t>"náhradní výsadba"5*0,5</t>
  </si>
  <si>
    <t>184102116</t>
  </si>
  <si>
    <t>Výsadba dřeviny s balem do předem vyhloubené jamky se zalitím v rovině nebo na svahu do 1:5, při průměru balu přes 600 do 800 mm</t>
  </si>
  <si>
    <t>-1965477012</t>
  </si>
  <si>
    <t>184215133</t>
  </si>
  <si>
    <t>Ukotvení dřeviny kůly třemi kůly, délky přes 2 do 3 m</t>
  </si>
  <si>
    <t>-1110127484</t>
  </si>
  <si>
    <t>Poznámka k položce:_x000D_
- včetně dodávky kůlů a úvazků</t>
  </si>
  <si>
    <t>184501141</t>
  </si>
  <si>
    <t>Zhotovení obalu kmene z rákosové nebo kokosové rohože v rovině nebo na svahu do 1:5</t>
  </si>
  <si>
    <t>1577438479</t>
  </si>
  <si>
    <t>"náhradní výsadba"5*1,5*0,6</t>
  </si>
  <si>
    <t>61894002</t>
  </si>
  <si>
    <t>rákos ohradový neloupaný 60x140cm</t>
  </si>
  <si>
    <t>1368812136</t>
  </si>
  <si>
    <t>R18001</t>
  </si>
  <si>
    <t>Tilia cordata "Rancho" - lípa srdčitá (malolistá)</t>
  </si>
  <si>
    <t>-710256556</t>
  </si>
  <si>
    <t>R18002</t>
  </si>
  <si>
    <t>Prunus serrulata "Kanzan" - višeň pilovitá</t>
  </si>
  <si>
    <t>-699670517</t>
  </si>
  <si>
    <t>R18003</t>
  </si>
  <si>
    <t>Acer pseudoplatanus - javor klen</t>
  </si>
  <si>
    <t>126219402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</si>
</sst>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1"/>
      <c r="AQ5" s="21"/>
      <c r="AR5" s="19"/>
      <c r="BE5" s="25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1"/>
      <c r="AQ6" s="21"/>
      <c r="AR6" s="19"/>
      <c r="BE6" s="25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57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7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5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5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7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57"/>
      <c r="BS13" s="16" t="s">
        <v>6</v>
      </c>
    </row>
    <row r="14" spans="1:74" ht="12.75">
      <c r="B14" s="20"/>
      <c r="C14" s="21"/>
      <c r="D14" s="21"/>
      <c r="E14" s="262" t="s">
        <v>32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5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7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5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57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7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25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257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7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7"/>
    </row>
    <row r="23" spans="1:71" s="1" customFormat="1" ht="47.25" customHeight="1">
      <c r="B23" s="20"/>
      <c r="C23" s="21"/>
      <c r="D23" s="21"/>
      <c r="E23" s="264" t="s">
        <v>40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1"/>
      <c r="AP23" s="21"/>
      <c r="AQ23" s="21"/>
      <c r="AR23" s="19"/>
      <c r="BE23" s="25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7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ROUND(AG54,2)</f>
        <v>0</v>
      </c>
      <c r="AL26" s="266"/>
      <c r="AM26" s="266"/>
      <c r="AN26" s="266"/>
      <c r="AO26" s="266"/>
      <c r="AP26" s="35"/>
      <c r="AQ26" s="35"/>
      <c r="AR26" s="38"/>
      <c r="BE26" s="25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7" t="s">
        <v>42</v>
      </c>
      <c r="M28" s="267"/>
      <c r="N28" s="267"/>
      <c r="O28" s="267"/>
      <c r="P28" s="267"/>
      <c r="Q28" s="35"/>
      <c r="R28" s="35"/>
      <c r="S28" s="35"/>
      <c r="T28" s="35"/>
      <c r="U28" s="35"/>
      <c r="V28" s="35"/>
      <c r="W28" s="267" t="s">
        <v>43</v>
      </c>
      <c r="X28" s="267"/>
      <c r="Y28" s="267"/>
      <c r="Z28" s="267"/>
      <c r="AA28" s="267"/>
      <c r="AB28" s="267"/>
      <c r="AC28" s="267"/>
      <c r="AD28" s="267"/>
      <c r="AE28" s="267"/>
      <c r="AF28" s="35"/>
      <c r="AG28" s="35"/>
      <c r="AH28" s="35"/>
      <c r="AI28" s="35"/>
      <c r="AJ28" s="35"/>
      <c r="AK28" s="267" t="s">
        <v>44</v>
      </c>
      <c r="AL28" s="267"/>
      <c r="AM28" s="267"/>
      <c r="AN28" s="267"/>
      <c r="AO28" s="267"/>
      <c r="AP28" s="35"/>
      <c r="AQ28" s="35"/>
      <c r="AR28" s="38"/>
      <c r="BE28" s="257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251">
        <v>0.21</v>
      </c>
      <c r="M29" s="250"/>
      <c r="N29" s="250"/>
      <c r="O29" s="250"/>
      <c r="P29" s="250"/>
      <c r="Q29" s="40"/>
      <c r="R29" s="40"/>
      <c r="S29" s="40"/>
      <c r="T29" s="40"/>
      <c r="U29" s="40"/>
      <c r="V29" s="40"/>
      <c r="W29" s="249">
        <f>ROUND(AZ54,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40"/>
      <c r="AG29" s="40"/>
      <c r="AH29" s="40"/>
      <c r="AI29" s="40"/>
      <c r="AJ29" s="40"/>
      <c r="AK29" s="249">
        <f>ROUND(AV54, 2)</f>
        <v>0</v>
      </c>
      <c r="AL29" s="250"/>
      <c r="AM29" s="250"/>
      <c r="AN29" s="250"/>
      <c r="AO29" s="250"/>
      <c r="AP29" s="40"/>
      <c r="AQ29" s="40"/>
      <c r="AR29" s="41"/>
      <c r="BE29" s="258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251">
        <v>0.15</v>
      </c>
      <c r="M30" s="250"/>
      <c r="N30" s="250"/>
      <c r="O30" s="250"/>
      <c r="P30" s="250"/>
      <c r="Q30" s="40"/>
      <c r="R30" s="40"/>
      <c r="S30" s="40"/>
      <c r="T30" s="40"/>
      <c r="U30" s="40"/>
      <c r="V30" s="40"/>
      <c r="W30" s="249">
        <f>ROUND(BA54,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0"/>
      <c r="AG30" s="40"/>
      <c r="AH30" s="40"/>
      <c r="AI30" s="40"/>
      <c r="AJ30" s="40"/>
      <c r="AK30" s="249">
        <f>ROUND(AW54, 2)</f>
        <v>0</v>
      </c>
      <c r="AL30" s="250"/>
      <c r="AM30" s="250"/>
      <c r="AN30" s="250"/>
      <c r="AO30" s="250"/>
      <c r="AP30" s="40"/>
      <c r="AQ30" s="40"/>
      <c r="AR30" s="41"/>
      <c r="BE30" s="258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251">
        <v>0.21</v>
      </c>
      <c r="M31" s="250"/>
      <c r="N31" s="250"/>
      <c r="O31" s="250"/>
      <c r="P31" s="250"/>
      <c r="Q31" s="40"/>
      <c r="R31" s="40"/>
      <c r="S31" s="40"/>
      <c r="T31" s="40"/>
      <c r="U31" s="40"/>
      <c r="V31" s="40"/>
      <c r="W31" s="249">
        <f>ROUND(BB54,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0"/>
      <c r="AG31" s="40"/>
      <c r="AH31" s="40"/>
      <c r="AI31" s="40"/>
      <c r="AJ31" s="40"/>
      <c r="AK31" s="249">
        <v>0</v>
      </c>
      <c r="AL31" s="250"/>
      <c r="AM31" s="250"/>
      <c r="AN31" s="250"/>
      <c r="AO31" s="250"/>
      <c r="AP31" s="40"/>
      <c r="AQ31" s="40"/>
      <c r="AR31" s="41"/>
      <c r="BE31" s="258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251">
        <v>0.15</v>
      </c>
      <c r="M32" s="250"/>
      <c r="N32" s="250"/>
      <c r="O32" s="250"/>
      <c r="P32" s="250"/>
      <c r="Q32" s="40"/>
      <c r="R32" s="40"/>
      <c r="S32" s="40"/>
      <c r="T32" s="40"/>
      <c r="U32" s="40"/>
      <c r="V32" s="40"/>
      <c r="W32" s="249">
        <f>ROUND(BC54,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0"/>
      <c r="AG32" s="40"/>
      <c r="AH32" s="40"/>
      <c r="AI32" s="40"/>
      <c r="AJ32" s="40"/>
      <c r="AK32" s="249">
        <v>0</v>
      </c>
      <c r="AL32" s="250"/>
      <c r="AM32" s="250"/>
      <c r="AN32" s="250"/>
      <c r="AO32" s="250"/>
      <c r="AP32" s="40"/>
      <c r="AQ32" s="40"/>
      <c r="AR32" s="41"/>
      <c r="BE32" s="258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251">
        <v>0</v>
      </c>
      <c r="M33" s="250"/>
      <c r="N33" s="250"/>
      <c r="O33" s="250"/>
      <c r="P33" s="250"/>
      <c r="Q33" s="40"/>
      <c r="R33" s="40"/>
      <c r="S33" s="40"/>
      <c r="T33" s="40"/>
      <c r="U33" s="40"/>
      <c r="V33" s="40"/>
      <c r="W33" s="249">
        <f>ROUND(BD54,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0"/>
      <c r="AG33" s="40"/>
      <c r="AH33" s="40"/>
      <c r="AI33" s="40"/>
      <c r="AJ33" s="40"/>
      <c r="AK33" s="249">
        <v>0</v>
      </c>
      <c r="AL33" s="250"/>
      <c r="AM33" s="250"/>
      <c r="AN33" s="250"/>
      <c r="AO33" s="250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255" t="s">
        <v>53</v>
      </c>
      <c r="Y35" s="253"/>
      <c r="Z35" s="253"/>
      <c r="AA35" s="253"/>
      <c r="AB35" s="253"/>
      <c r="AC35" s="44"/>
      <c r="AD35" s="44"/>
      <c r="AE35" s="44"/>
      <c r="AF35" s="44"/>
      <c r="AG35" s="44"/>
      <c r="AH35" s="44"/>
      <c r="AI35" s="44"/>
      <c r="AJ35" s="44"/>
      <c r="AK35" s="252">
        <f>SUM(AK26:AK33)</f>
        <v>0</v>
      </c>
      <c r="AL35" s="253"/>
      <c r="AM35" s="253"/>
      <c r="AN35" s="253"/>
      <c r="AO35" s="25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20-10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77" t="str">
        <f>K6</f>
        <v>Dřevnice, Kašava, km 32,285 - oprava stupně limigrafu a km 34,979 - 35,060, oprava opevnění koryta toku a oprava stupně</v>
      </c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Kašava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79" t="str">
        <f>IF(AN8= "","",AN8)</f>
        <v>27. 10. 2020</v>
      </c>
      <c r="AN47" s="279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80" t="str">
        <f>IF(E17="","",E17)</f>
        <v>Ing. Vít Pučálek</v>
      </c>
      <c r="AN49" s="281"/>
      <c r="AO49" s="281"/>
      <c r="AP49" s="281"/>
      <c r="AQ49" s="35"/>
      <c r="AR49" s="38"/>
      <c r="AS49" s="282" t="s">
        <v>55</v>
      </c>
      <c r="AT49" s="28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80" t="str">
        <f>IF(E20="","",E20)</f>
        <v>Ing. Vít Pučálek</v>
      </c>
      <c r="AN50" s="281"/>
      <c r="AO50" s="281"/>
      <c r="AP50" s="281"/>
      <c r="AQ50" s="35"/>
      <c r="AR50" s="38"/>
      <c r="AS50" s="284"/>
      <c r="AT50" s="28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86"/>
      <c r="AT51" s="28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73" t="s">
        <v>56</v>
      </c>
      <c r="D52" s="274"/>
      <c r="E52" s="274"/>
      <c r="F52" s="274"/>
      <c r="G52" s="274"/>
      <c r="H52" s="65"/>
      <c r="I52" s="276" t="s">
        <v>57</v>
      </c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5" t="s">
        <v>58</v>
      </c>
      <c r="AH52" s="274"/>
      <c r="AI52" s="274"/>
      <c r="AJ52" s="274"/>
      <c r="AK52" s="274"/>
      <c r="AL52" s="274"/>
      <c r="AM52" s="274"/>
      <c r="AN52" s="276" t="s">
        <v>59</v>
      </c>
      <c r="AO52" s="274"/>
      <c r="AP52" s="274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71">
        <f>ROUND(SUM(AG55:AG58),2)</f>
        <v>0</v>
      </c>
      <c r="AH54" s="271"/>
      <c r="AI54" s="271"/>
      <c r="AJ54" s="271"/>
      <c r="AK54" s="271"/>
      <c r="AL54" s="271"/>
      <c r="AM54" s="271"/>
      <c r="AN54" s="272">
        <f>SUM(AG54,AT54)</f>
        <v>0</v>
      </c>
      <c r="AO54" s="272"/>
      <c r="AP54" s="272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19</v>
      </c>
    </row>
    <row r="55" spans="1:91" s="7" customFormat="1" ht="16.5" customHeight="1">
      <c r="A55" s="85" t="s">
        <v>79</v>
      </c>
      <c r="B55" s="86"/>
      <c r="C55" s="87"/>
      <c r="D55" s="270" t="s">
        <v>80</v>
      </c>
      <c r="E55" s="270"/>
      <c r="F55" s="270"/>
      <c r="G55" s="270"/>
      <c r="H55" s="270"/>
      <c r="I55" s="88"/>
      <c r="J55" s="270" t="s">
        <v>81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8">
        <f>'00 - VRN - vedlejší rozpo...'!J30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9" t="s">
        <v>82</v>
      </c>
      <c r="AR55" s="90"/>
      <c r="AS55" s="91">
        <v>0</v>
      </c>
      <c r="AT55" s="92">
        <f>ROUND(SUM(AV55:AW55),2)</f>
        <v>0</v>
      </c>
      <c r="AU55" s="93">
        <f>'00 - VRN - vedlejší rozpo...'!P80</f>
        <v>0</v>
      </c>
      <c r="AV55" s="92">
        <f>'00 - VRN - vedlejší rozpo...'!J33</f>
        <v>0</v>
      </c>
      <c r="AW55" s="92">
        <f>'00 - VRN - vedlejší rozpo...'!J34</f>
        <v>0</v>
      </c>
      <c r="AX55" s="92">
        <f>'00 - VRN - vedlejší rozpo...'!J35</f>
        <v>0</v>
      </c>
      <c r="AY55" s="92">
        <f>'00 - VRN - vedlejší rozpo...'!J36</f>
        <v>0</v>
      </c>
      <c r="AZ55" s="92">
        <f>'00 - VRN - vedlejší rozpo...'!F33</f>
        <v>0</v>
      </c>
      <c r="BA55" s="92">
        <f>'00 - VRN - vedlejší rozpo...'!F34</f>
        <v>0</v>
      </c>
      <c r="BB55" s="92">
        <f>'00 - VRN - vedlejší rozpo...'!F35</f>
        <v>0</v>
      </c>
      <c r="BC55" s="92">
        <f>'00 - VRN - vedlejší rozpo...'!F36</f>
        <v>0</v>
      </c>
      <c r="BD55" s="94">
        <f>'00 - VRN - vedlejší rozpo...'!F37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7" customFormat="1" ht="16.5" customHeight="1">
      <c r="A56" s="85" t="s">
        <v>79</v>
      </c>
      <c r="B56" s="86"/>
      <c r="C56" s="87"/>
      <c r="D56" s="270" t="s">
        <v>86</v>
      </c>
      <c r="E56" s="270"/>
      <c r="F56" s="270"/>
      <c r="G56" s="270"/>
      <c r="H56" s="270"/>
      <c r="I56" s="88"/>
      <c r="J56" s="270" t="s">
        <v>87</v>
      </c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68">
        <f>'01 - Km 32,285 - oprava s...'!J30</f>
        <v>0</v>
      </c>
      <c r="AH56" s="269"/>
      <c r="AI56" s="269"/>
      <c r="AJ56" s="269"/>
      <c r="AK56" s="269"/>
      <c r="AL56" s="269"/>
      <c r="AM56" s="269"/>
      <c r="AN56" s="268">
        <f>SUM(AG56,AT56)</f>
        <v>0</v>
      </c>
      <c r="AO56" s="269"/>
      <c r="AP56" s="269"/>
      <c r="AQ56" s="89" t="s">
        <v>82</v>
      </c>
      <c r="AR56" s="90"/>
      <c r="AS56" s="91">
        <v>0</v>
      </c>
      <c r="AT56" s="92">
        <f>ROUND(SUM(AV56:AW56),2)</f>
        <v>0</v>
      </c>
      <c r="AU56" s="93">
        <f>'01 - Km 32,285 - oprava s...'!P99</f>
        <v>0</v>
      </c>
      <c r="AV56" s="92">
        <f>'01 - Km 32,285 - oprava s...'!J33</f>
        <v>0</v>
      </c>
      <c r="AW56" s="92">
        <f>'01 - Km 32,285 - oprava s...'!J34</f>
        <v>0</v>
      </c>
      <c r="AX56" s="92">
        <f>'01 - Km 32,285 - oprava s...'!J35</f>
        <v>0</v>
      </c>
      <c r="AY56" s="92">
        <f>'01 - Km 32,285 - oprava s...'!J36</f>
        <v>0</v>
      </c>
      <c r="AZ56" s="92">
        <f>'01 - Km 32,285 - oprava s...'!F33</f>
        <v>0</v>
      </c>
      <c r="BA56" s="92">
        <f>'01 - Km 32,285 - oprava s...'!F34</f>
        <v>0</v>
      </c>
      <c r="BB56" s="92">
        <f>'01 - Km 32,285 - oprava s...'!F35</f>
        <v>0</v>
      </c>
      <c r="BC56" s="92">
        <f>'01 - Km 32,285 - oprava s...'!F36</f>
        <v>0</v>
      </c>
      <c r="BD56" s="94">
        <f>'01 - Km 32,285 - oprava s...'!F37</f>
        <v>0</v>
      </c>
      <c r="BT56" s="95" t="s">
        <v>83</v>
      </c>
      <c r="BV56" s="95" t="s">
        <v>77</v>
      </c>
      <c r="BW56" s="95" t="s">
        <v>88</v>
      </c>
      <c r="BX56" s="95" t="s">
        <v>5</v>
      </c>
      <c r="CL56" s="95" t="s">
        <v>19</v>
      </c>
      <c r="CM56" s="95" t="s">
        <v>85</v>
      </c>
    </row>
    <row r="57" spans="1:91" s="7" customFormat="1" ht="24.75" customHeight="1">
      <c r="A57" s="85" t="s">
        <v>79</v>
      </c>
      <c r="B57" s="86"/>
      <c r="C57" s="87"/>
      <c r="D57" s="270" t="s">
        <v>89</v>
      </c>
      <c r="E57" s="270"/>
      <c r="F57" s="270"/>
      <c r="G57" s="270"/>
      <c r="H57" s="270"/>
      <c r="I57" s="88"/>
      <c r="J57" s="270" t="s">
        <v>90</v>
      </c>
      <c r="K57" s="270"/>
      <c r="L57" s="270"/>
      <c r="M57" s="270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0"/>
      <c r="AC57" s="270"/>
      <c r="AD57" s="270"/>
      <c r="AE57" s="270"/>
      <c r="AF57" s="270"/>
      <c r="AG57" s="268">
        <f>'02 - Km 34,979 - 35,060 -...'!J30</f>
        <v>0</v>
      </c>
      <c r="AH57" s="269"/>
      <c r="AI57" s="269"/>
      <c r="AJ57" s="269"/>
      <c r="AK57" s="269"/>
      <c r="AL57" s="269"/>
      <c r="AM57" s="269"/>
      <c r="AN57" s="268">
        <f>SUM(AG57,AT57)</f>
        <v>0</v>
      </c>
      <c r="AO57" s="269"/>
      <c r="AP57" s="269"/>
      <c r="AQ57" s="89" t="s">
        <v>82</v>
      </c>
      <c r="AR57" s="90"/>
      <c r="AS57" s="91">
        <v>0</v>
      </c>
      <c r="AT57" s="92">
        <f>ROUND(SUM(AV57:AW57),2)</f>
        <v>0</v>
      </c>
      <c r="AU57" s="93">
        <f>'02 - Km 34,979 - 35,060 -...'!P98</f>
        <v>0</v>
      </c>
      <c r="AV57" s="92">
        <f>'02 - Km 34,979 - 35,060 -...'!J33</f>
        <v>0</v>
      </c>
      <c r="AW57" s="92">
        <f>'02 - Km 34,979 - 35,060 -...'!J34</f>
        <v>0</v>
      </c>
      <c r="AX57" s="92">
        <f>'02 - Km 34,979 - 35,060 -...'!J35</f>
        <v>0</v>
      </c>
      <c r="AY57" s="92">
        <f>'02 - Km 34,979 - 35,060 -...'!J36</f>
        <v>0</v>
      </c>
      <c r="AZ57" s="92">
        <f>'02 - Km 34,979 - 35,060 -...'!F33</f>
        <v>0</v>
      </c>
      <c r="BA57" s="92">
        <f>'02 - Km 34,979 - 35,060 -...'!F34</f>
        <v>0</v>
      </c>
      <c r="BB57" s="92">
        <f>'02 - Km 34,979 - 35,060 -...'!F35</f>
        <v>0</v>
      </c>
      <c r="BC57" s="92">
        <f>'02 - Km 34,979 - 35,060 -...'!F36</f>
        <v>0</v>
      </c>
      <c r="BD57" s="94">
        <f>'02 - Km 34,979 - 35,060 -...'!F37</f>
        <v>0</v>
      </c>
      <c r="BT57" s="95" t="s">
        <v>83</v>
      </c>
      <c r="BV57" s="95" t="s">
        <v>77</v>
      </c>
      <c r="BW57" s="95" t="s">
        <v>91</v>
      </c>
      <c r="BX57" s="95" t="s">
        <v>5</v>
      </c>
      <c r="CL57" s="95" t="s">
        <v>19</v>
      </c>
      <c r="CM57" s="95" t="s">
        <v>85</v>
      </c>
    </row>
    <row r="58" spans="1:91" s="7" customFormat="1" ht="16.5" customHeight="1">
      <c r="A58" s="85" t="s">
        <v>79</v>
      </c>
      <c r="B58" s="86"/>
      <c r="C58" s="87"/>
      <c r="D58" s="270" t="s">
        <v>92</v>
      </c>
      <c r="E58" s="270"/>
      <c r="F58" s="270"/>
      <c r="G58" s="270"/>
      <c r="H58" s="270"/>
      <c r="I58" s="88"/>
      <c r="J58" s="270" t="s">
        <v>93</v>
      </c>
      <c r="K58" s="270"/>
      <c r="L58" s="270"/>
      <c r="M58" s="270"/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68">
        <f>'03 - Inventarizace dřevin'!J30</f>
        <v>0</v>
      </c>
      <c r="AH58" s="269"/>
      <c r="AI58" s="269"/>
      <c r="AJ58" s="269"/>
      <c r="AK58" s="269"/>
      <c r="AL58" s="269"/>
      <c r="AM58" s="269"/>
      <c r="AN58" s="268">
        <f>SUM(AG58,AT58)</f>
        <v>0</v>
      </c>
      <c r="AO58" s="269"/>
      <c r="AP58" s="269"/>
      <c r="AQ58" s="89" t="s">
        <v>82</v>
      </c>
      <c r="AR58" s="90"/>
      <c r="AS58" s="96">
        <v>0</v>
      </c>
      <c r="AT58" s="97">
        <f>ROUND(SUM(AV58:AW58),2)</f>
        <v>0</v>
      </c>
      <c r="AU58" s="98">
        <f>'03 - Inventarizace dřevin'!P84</f>
        <v>0</v>
      </c>
      <c r="AV58" s="97">
        <f>'03 - Inventarizace dřevin'!J33</f>
        <v>0</v>
      </c>
      <c r="AW58" s="97">
        <f>'03 - Inventarizace dřevin'!J34</f>
        <v>0</v>
      </c>
      <c r="AX58" s="97">
        <f>'03 - Inventarizace dřevin'!J35</f>
        <v>0</v>
      </c>
      <c r="AY58" s="97">
        <f>'03 - Inventarizace dřevin'!J36</f>
        <v>0</v>
      </c>
      <c r="AZ58" s="97">
        <f>'03 - Inventarizace dřevin'!F33</f>
        <v>0</v>
      </c>
      <c r="BA58" s="97">
        <f>'03 - Inventarizace dřevin'!F34</f>
        <v>0</v>
      </c>
      <c r="BB58" s="97">
        <f>'03 - Inventarizace dřevin'!F35</f>
        <v>0</v>
      </c>
      <c r="BC58" s="97">
        <f>'03 - Inventarizace dřevin'!F36</f>
        <v>0</v>
      </c>
      <c r="BD58" s="99">
        <f>'03 - Inventarizace dřevin'!F37</f>
        <v>0</v>
      </c>
      <c r="BT58" s="95" t="s">
        <v>83</v>
      </c>
      <c r="BV58" s="95" t="s">
        <v>77</v>
      </c>
      <c r="BW58" s="95" t="s">
        <v>94</v>
      </c>
      <c r="BX58" s="95" t="s">
        <v>5</v>
      </c>
      <c r="CL58" s="95" t="s">
        <v>19</v>
      </c>
      <c r="CM58" s="95" t="s">
        <v>85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L9t3PpBT34gGNh6wSwnZsAGpXwy1A5GDD7NOTml81rDhjFw4rEy5PHM19tpUpvK8qVn/POd0VKhc20CgbIKIsA==" saltValue="PSJLiYKL4FzheX9jH8WI50iwyKCtOUkHzZTDQnnX+iQwNE4wDL88GHS8BqODegJ35XdHJb8w0Zpw1EGafO4UzA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0 - VRN - vedlejší rozpo...'!C2" display="/"/>
    <hyperlink ref="A56" location="'01 - Km 32,285 - oprava s...'!C2" display="/"/>
    <hyperlink ref="A57" location="'02 - Km 34,979 - 35,060 -...'!C2" display="/"/>
    <hyperlink ref="A58" location="'03 - Inventarizace dřevin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horizontalDpi="4294967293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85</v>
      </c>
    </row>
    <row r="4" spans="1:46" s="1" customFormat="1" ht="24.95" customHeight="1">
      <c r="B4" s="19"/>
      <c r="D4" s="104" t="s">
        <v>95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23.25" customHeight="1">
      <c r="B7" s="19"/>
      <c r="E7" s="291" t="str">
        <f>'Rekapitulace stavby'!K6</f>
        <v>Dřevnice, Kašava, km 32,285 - oprava stupně limigrafu a km 34,979 - 35,060, oprava opevnění koryta toku a oprava stupně</v>
      </c>
      <c r="F7" s="292"/>
      <c r="G7" s="292"/>
      <c r="H7" s="292"/>
      <c r="I7" s="100"/>
      <c r="L7" s="19"/>
    </row>
    <row r="8" spans="1:46" s="2" customFormat="1" ht="12" customHeight="1">
      <c r="A8" s="33"/>
      <c r="B8" s="38"/>
      <c r="C8" s="33"/>
      <c r="D8" s="106" t="s">
        <v>96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97</v>
      </c>
      <c r="F9" s="294"/>
      <c r="G9" s="294"/>
      <c r="H9" s="294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27. 10. 2020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'Rekapitulace stavby'!E14</f>
        <v>Vyplň údaj</v>
      </c>
      <c r="F18" s="296"/>
      <c r="G18" s="296"/>
      <c r="H18" s="296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297" t="s">
        <v>19</v>
      </c>
      <c r="F27" s="297"/>
      <c r="G27" s="297"/>
      <c r="H27" s="297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ROUND(J80,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ROUND((SUM(BE80:BE113)),  2)</f>
        <v>0</v>
      </c>
      <c r="G33" s="33"/>
      <c r="H33" s="33"/>
      <c r="I33" s="124">
        <v>0.21</v>
      </c>
      <c r="J33" s="123">
        <f>ROUND(((SUM(BE80:BE113))*I33),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ROUND((SUM(BF80:BF113)),  2)</f>
        <v>0</v>
      </c>
      <c r="G34" s="33"/>
      <c r="H34" s="33"/>
      <c r="I34" s="124">
        <v>0.15</v>
      </c>
      <c r="J34" s="123">
        <f>ROUND(((SUM(BF80:BF113))*I34),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ROUND((SUM(BG80:BG113)),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ROUND((SUM(BH80:BH113)),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ROUND((SUM(BI80:BI113)),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3.25" customHeight="1">
      <c r="A48" s="33"/>
      <c r="B48" s="34"/>
      <c r="C48" s="35"/>
      <c r="D48" s="35"/>
      <c r="E48" s="289" t="str">
        <f>E7</f>
        <v>Dřevnice, Kašava, km 32,285 - oprava stupně limigrafu a km 34,979 - 35,060, oprava opevnění koryta toku a oprava stupně</v>
      </c>
      <c r="F48" s="290"/>
      <c r="G48" s="290"/>
      <c r="H48" s="290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77" t="str">
        <f>E9</f>
        <v>00 - VRN - vedlejší rozpočtové náklady</v>
      </c>
      <c r="F50" s="288"/>
      <c r="G50" s="288"/>
      <c r="H50" s="288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Kašava</v>
      </c>
      <c r="G52" s="35"/>
      <c r="H52" s="35"/>
      <c r="I52" s="110" t="s">
        <v>23</v>
      </c>
      <c r="J52" s="58" t="str">
        <f>IF(J12="","",J12)</f>
        <v>27. 10. 2020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110" t="s">
        <v>33</v>
      </c>
      <c r="J54" s="31" t="str">
        <f>E21</f>
        <v>Ing. Vít Pučálek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Ing. Vít Pučálek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99</v>
      </c>
      <c r="D57" s="140"/>
      <c r="E57" s="140"/>
      <c r="F57" s="140"/>
      <c r="G57" s="140"/>
      <c r="H57" s="140"/>
      <c r="I57" s="141"/>
      <c r="J57" s="142" t="s">
        <v>100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J80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5" customHeight="1">
      <c r="B60" s="144"/>
      <c r="C60" s="145"/>
      <c r="D60" s="146" t="s">
        <v>102</v>
      </c>
      <c r="E60" s="147"/>
      <c r="F60" s="147"/>
      <c r="G60" s="147"/>
      <c r="H60" s="147"/>
      <c r="I60" s="148"/>
      <c r="J60" s="149">
        <f>J81</f>
        <v>0</v>
      </c>
      <c r="K60" s="145"/>
      <c r="L60" s="150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107"/>
      <c r="J61" s="35"/>
      <c r="K61" s="35"/>
      <c r="L61" s="10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135"/>
      <c r="J62" s="47"/>
      <c r="K62" s="47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138"/>
      <c r="J66" s="49"/>
      <c r="K66" s="49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103</v>
      </c>
      <c r="D67" s="35"/>
      <c r="E67" s="35"/>
      <c r="F67" s="35"/>
      <c r="G67" s="35"/>
      <c r="H67" s="35"/>
      <c r="I67" s="107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23.25" customHeight="1">
      <c r="A70" s="33"/>
      <c r="B70" s="34"/>
      <c r="C70" s="35"/>
      <c r="D70" s="35"/>
      <c r="E70" s="289" t="str">
        <f>E7</f>
        <v>Dřevnice, Kašava, km 32,285 - oprava stupně limigrafu a km 34,979 - 35,060, oprava opevnění koryta toku a oprava stupně</v>
      </c>
      <c r="F70" s="290"/>
      <c r="G70" s="290"/>
      <c r="H70" s="290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96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77" t="str">
        <f>E9</f>
        <v>00 - VRN - vedlejší rozpočtové náklady</v>
      </c>
      <c r="F72" s="288"/>
      <c r="G72" s="288"/>
      <c r="H72" s="288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Kašava</v>
      </c>
      <c r="G74" s="35"/>
      <c r="H74" s="35"/>
      <c r="I74" s="110" t="s">
        <v>23</v>
      </c>
      <c r="J74" s="58" t="str">
        <f>IF(J12="","",J12)</f>
        <v>27. 10. 2020</v>
      </c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110" t="s">
        <v>33</v>
      </c>
      <c r="J76" s="31" t="str">
        <f>E21</f>
        <v>Ing. Vít Pučálek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110" t="s">
        <v>38</v>
      </c>
      <c r="J77" s="31" t="str">
        <f>E24</f>
        <v>Ing. Vít Pučálek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51"/>
      <c r="B79" s="152"/>
      <c r="C79" s="153" t="s">
        <v>104</v>
      </c>
      <c r="D79" s="154" t="s">
        <v>60</v>
      </c>
      <c r="E79" s="154" t="s">
        <v>56</v>
      </c>
      <c r="F79" s="154" t="s">
        <v>57</v>
      </c>
      <c r="G79" s="154" t="s">
        <v>105</v>
      </c>
      <c r="H79" s="154" t="s">
        <v>106</v>
      </c>
      <c r="I79" s="155" t="s">
        <v>107</v>
      </c>
      <c r="J79" s="156" t="s">
        <v>100</v>
      </c>
      <c r="K79" s="157" t="s">
        <v>108</v>
      </c>
      <c r="L79" s="158"/>
      <c r="M79" s="67" t="s">
        <v>19</v>
      </c>
      <c r="N79" s="68" t="s">
        <v>45</v>
      </c>
      <c r="O79" s="68" t="s">
        <v>109</v>
      </c>
      <c r="P79" s="68" t="s">
        <v>110</v>
      </c>
      <c r="Q79" s="68" t="s">
        <v>111</v>
      </c>
      <c r="R79" s="68" t="s">
        <v>112</v>
      </c>
      <c r="S79" s="68" t="s">
        <v>113</v>
      </c>
      <c r="T79" s="69" t="s">
        <v>114</v>
      </c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</row>
    <row r="80" spans="1:63" s="2" customFormat="1" ht="22.9" customHeight="1">
      <c r="A80" s="33"/>
      <c r="B80" s="34"/>
      <c r="C80" s="74" t="s">
        <v>115</v>
      </c>
      <c r="D80" s="35"/>
      <c r="E80" s="35"/>
      <c r="F80" s="35"/>
      <c r="G80" s="35"/>
      <c r="H80" s="35"/>
      <c r="I80" s="107"/>
      <c r="J80" s="159">
        <f>BK80</f>
        <v>0</v>
      </c>
      <c r="K80" s="35"/>
      <c r="L80" s="38"/>
      <c r="M80" s="70"/>
      <c r="N80" s="160"/>
      <c r="O80" s="71"/>
      <c r="P80" s="161">
        <f>P81</f>
        <v>0</v>
      </c>
      <c r="Q80" s="71"/>
      <c r="R80" s="161">
        <f>R81</f>
        <v>0</v>
      </c>
      <c r="S80" s="71"/>
      <c r="T80" s="162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74</v>
      </c>
      <c r="AU80" s="16" t="s">
        <v>101</v>
      </c>
      <c r="BK80" s="163">
        <f>BK81</f>
        <v>0</v>
      </c>
    </row>
    <row r="81" spans="1:65" s="11" customFormat="1" ht="25.9" customHeight="1">
      <c r="B81" s="164"/>
      <c r="C81" s="165"/>
      <c r="D81" s="166" t="s">
        <v>74</v>
      </c>
      <c r="E81" s="167" t="s">
        <v>116</v>
      </c>
      <c r="F81" s="167" t="s">
        <v>117</v>
      </c>
      <c r="G81" s="165"/>
      <c r="H81" s="165"/>
      <c r="I81" s="168"/>
      <c r="J81" s="169">
        <f>BK81</f>
        <v>0</v>
      </c>
      <c r="K81" s="165"/>
      <c r="L81" s="170"/>
      <c r="M81" s="171"/>
      <c r="N81" s="172"/>
      <c r="O81" s="172"/>
      <c r="P81" s="173">
        <f>SUM(P82:P113)</f>
        <v>0</v>
      </c>
      <c r="Q81" s="172"/>
      <c r="R81" s="173">
        <f>SUM(R82:R113)</f>
        <v>0</v>
      </c>
      <c r="S81" s="172"/>
      <c r="T81" s="174">
        <f>SUM(T82:T113)</f>
        <v>0</v>
      </c>
      <c r="AR81" s="175" t="s">
        <v>118</v>
      </c>
      <c r="AT81" s="176" t="s">
        <v>74</v>
      </c>
      <c r="AU81" s="176" t="s">
        <v>75</v>
      </c>
      <c r="AY81" s="175" t="s">
        <v>119</v>
      </c>
      <c r="BK81" s="177">
        <f>SUM(BK82:BK113)</f>
        <v>0</v>
      </c>
    </row>
    <row r="82" spans="1:65" s="2" customFormat="1" ht="14.45" customHeight="1">
      <c r="A82" s="33"/>
      <c r="B82" s="34"/>
      <c r="C82" s="178" t="s">
        <v>83</v>
      </c>
      <c r="D82" s="178" t="s">
        <v>120</v>
      </c>
      <c r="E82" s="179" t="s">
        <v>121</v>
      </c>
      <c r="F82" s="180" t="s">
        <v>122</v>
      </c>
      <c r="G82" s="181" t="s">
        <v>123</v>
      </c>
      <c r="H82" s="182">
        <v>1</v>
      </c>
      <c r="I82" s="183"/>
      <c r="J82" s="184">
        <f>ROUND(I82*H82,2)</f>
        <v>0</v>
      </c>
      <c r="K82" s="185"/>
      <c r="L82" s="38"/>
      <c r="M82" s="186" t="s">
        <v>19</v>
      </c>
      <c r="N82" s="187" t="s">
        <v>46</v>
      </c>
      <c r="O82" s="63"/>
      <c r="P82" s="188">
        <f>O82*H82</f>
        <v>0</v>
      </c>
      <c r="Q82" s="188">
        <v>0</v>
      </c>
      <c r="R82" s="188">
        <f>Q82*H82</f>
        <v>0</v>
      </c>
      <c r="S82" s="188">
        <v>0</v>
      </c>
      <c r="T82" s="189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90" t="s">
        <v>124</v>
      </c>
      <c r="AT82" s="190" t="s">
        <v>120</v>
      </c>
      <c r="AU82" s="190" t="s">
        <v>83</v>
      </c>
      <c r="AY82" s="16" t="s">
        <v>119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6" t="s">
        <v>83</v>
      </c>
      <c r="BK82" s="191">
        <f>ROUND(I82*H82,2)</f>
        <v>0</v>
      </c>
      <c r="BL82" s="16" t="s">
        <v>124</v>
      </c>
      <c r="BM82" s="190" t="s">
        <v>125</v>
      </c>
    </row>
    <row r="83" spans="1:65" s="2" customFormat="1" ht="68.25">
      <c r="A83" s="33"/>
      <c r="B83" s="34"/>
      <c r="C83" s="35"/>
      <c r="D83" s="192" t="s">
        <v>126</v>
      </c>
      <c r="E83" s="35"/>
      <c r="F83" s="193" t="s">
        <v>127</v>
      </c>
      <c r="G83" s="35"/>
      <c r="H83" s="35"/>
      <c r="I83" s="107"/>
      <c r="J83" s="35"/>
      <c r="K83" s="35"/>
      <c r="L83" s="38"/>
      <c r="M83" s="194"/>
      <c r="N83" s="195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126</v>
      </c>
      <c r="AU83" s="16" t="s">
        <v>83</v>
      </c>
    </row>
    <row r="84" spans="1:65" s="2" customFormat="1" ht="14.45" customHeight="1">
      <c r="A84" s="33"/>
      <c r="B84" s="34"/>
      <c r="C84" s="178" t="s">
        <v>85</v>
      </c>
      <c r="D84" s="178" t="s">
        <v>120</v>
      </c>
      <c r="E84" s="179" t="s">
        <v>128</v>
      </c>
      <c r="F84" s="180" t="s">
        <v>129</v>
      </c>
      <c r="G84" s="181" t="s">
        <v>123</v>
      </c>
      <c r="H84" s="182">
        <v>2</v>
      </c>
      <c r="I84" s="183"/>
      <c r="J84" s="184">
        <f>ROUND(I84*H84,2)</f>
        <v>0</v>
      </c>
      <c r="K84" s="185"/>
      <c r="L84" s="38"/>
      <c r="M84" s="186" t="s">
        <v>19</v>
      </c>
      <c r="N84" s="187" t="s">
        <v>46</v>
      </c>
      <c r="O84" s="63"/>
      <c r="P84" s="188">
        <f>O84*H84</f>
        <v>0</v>
      </c>
      <c r="Q84" s="188">
        <v>0</v>
      </c>
      <c r="R84" s="188">
        <f>Q84*H84</f>
        <v>0</v>
      </c>
      <c r="S84" s="188">
        <v>0</v>
      </c>
      <c r="T84" s="189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0" t="s">
        <v>124</v>
      </c>
      <c r="AT84" s="190" t="s">
        <v>120</v>
      </c>
      <c r="AU84" s="190" t="s">
        <v>83</v>
      </c>
      <c r="AY84" s="16" t="s">
        <v>119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6" t="s">
        <v>83</v>
      </c>
      <c r="BK84" s="191">
        <f>ROUND(I84*H84,2)</f>
        <v>0</v>
      </c>
      <c r="BL84" s="16" t="s">
        <v>124</v>
      </c>
      <c r="BM84" s="190" t="s">
        <v>130</v>
      </c>
    </row>
    <row r="85" spans="1:65" s="2" customFormat="1" ht="29.25">
      <c r="A85" s="33"/>
      <c r="B85" s="34"/>
      <c r="C85" s="35"/>
      <c r="D85" s="192" t="s">
        <v>126</v>
      </c>
      <c r="E85" s="35"/>
      <c r="F85" s="193" t="s">
        <v>131</v>
      </c>
      <c r="G85" s="35"/>
      <c r="H85" s="35"/>
      <c r="I85" s="107"/>
      <c r="J85" s="35"/>
      <c r="K85" s="35"/>
      <c r="L85" s="38"/>
      <c r="M85" s="194"/>
      <c r="N85" s="195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126</v>
      </c>
      <c r="AU85" s="16" t="s">
        <v>83</v>
      </c>
    </row>
    <row r="86" spans="1:65" s="2" customFormat="1" ht="14.45" customHeight="1">
      <c r="A86" s="33"/>
      <c r="B86" s="34"/>
      <c r="C86" s="178" t="s">
        <v>132</v>
      </c>
      <c r="D86" s="178" t="s">
        <v>120</v>
      </c>
      <c r="E86" s="179" t="s">
        <v>133</v>
      </c>
      <c r="F86" s="180" t="s">
        <v>134</v>
      </c>
      <c r="G86" s="181" t="s">
        <v>123</v>
      </c>
      <c r="H86" s="182">
        <v>2</v>
      </c>
      <c r="I86" s="183"/>
      <c r="J86" s="184">
        <f>ROUND(I86*H86,2)</f>
        <v>0</v>
      </c>
      <c r="K86" s="185"/>
      <c r="L86" s="38"/>
      <c r="M86" s="186" t="s">
        <v>19</v>
      </c>
      <c r="N86" s="187" t="s">
        <v>46</v>
      </c>
      <c r="O86" s="63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0" t="s">
        <v>124</v>
      </c>
      <c r="AT86" s="190" t="s">
        <v>120</v>
      </c>
      <c r="AU86" s="190" t="s">
        <v>83</v>
      </c>
      <c r="AY86" s="16" t="s">
        <v>119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6" t="s">
        <v>83</v>
      </c>
      <c r="BK86" s="191">
        <f>ROUND(I86*H86,2)</f>
        <v>0</v>
      </c>
      <c r="BL86" s="16" t="s">
        <v>124</v>
      </c>
      <c r="BM86" s="190" t="s">
        <v>135</v>
      </c>
    </row>
    <row r="87" spans="1:65" s="2" customFormat="1" ht="39">
      <c r="A87" s="33"/>
      <c r="B87" s="34"/>
      <c r="C87" s="35"/>
      <c r="D87" s="192" t="s">
        <v>126</v>
      </c>
      <c r="E87" s="35"/>
      <c r="F87" s="193" t="s">
        <v>136</v>
      </c>
      <c r="G87" s="35"/>
      <c r="H87" s="35"/>
      <c r="I87" s="107"/>
      <c r="J87" s="35"/>
      <c r="K87" s="35"/>
      <c r="L87" s="38"/>
      <c r="M87" s="194"/>
      <c r="N87" s="195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126</v>
      </c>
      <c r="AU87" s="16" t="s">
        <v>83</v>
      </c>
    </row>
    <row r="88" spans="1:65" s="2" customFormat="1" ht="14.45" customHeight="1">
      <c r="A88" s="33"/>
      <c r="B88" s="34"/>
      <c r="C88" s="178" t="s">
        <v>124</v>
      </c>
      <c r="D88" s="178" t="s">
        <v>120</v>
      </c>
      <c r="E88" s="179" t="s">
        <v>137</v>
      </c>
      <c r="F88" s="180" t="s">
        <v>138</v>
      </c>
      <c r="G88" s="181" t="s">
        <v>123</v>
      </c>
      <c r="H88" s="182">
        <v>1</v>
      </c>
      <c r="I88" s="183"/>
      <c r="J88" s="184">
        <f>ROUND(I88*H88,2)</f>
        <v>0</v>
      </c>
      <c r="K88" s="185"/>
      <c r="L88" s="38"/>
      <c r="M88" s="186" t="s">
        <v>19</v>
      </c>
      <c r="N88" s="187" t="s">
        <v>46</v>
      </c>
      <c r="O88" s="63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0" t="s">
        <v>124</v>
      </c>
      <c r="AT88" s="190" t="s">
        <v>120</v>
      </c>
      <c r="AU88" s="190" t="s">
        <v>83</v>
      </c>
      <c r="AY88" s="16" t="s">
        <v>119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6" t="s">
        <v>83</v>
      </c>
      <c r="BK88" s="191">
        <f>ROUND(I88*H88,2)</f>
        <v>0</v>
      </c>
      <c r="BL88" s="16" t="s">
        <v>124</v>
      </c>
      <c r="BM88" s="190" t="s">
        <v>139</v>
      </c>
    </row>
    <row r="89" spans="1:65" s="2" customFormat="1" ht="19.5">
      <c r="A89" s="33"/>
      <c r="B89" s="34"/>
      <c r="C89" s="35"/>
      <c r="D89" s="192" t="s">
        <v>126</v>
      </c>
      <c r="E89" s="35"/>
      <c r="F89" s="193" t="s">
        <v>140</v>
      </c>
      <c r="G89" s="35"/>
      <c r="H89" s="35"/>
      <c r="I89" s="107"/>
      <c r="J89" s="35"/>
      <c r="K89" s="35"/>
      <c r="L89" s="38"/>
      <c r="M89" s="194"/>
      <c r="N89" s="195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126</v>
      </c>
      <c r="AU89" s="16" t="s">
        <v>83</v>
      </c>
    </row>
    <row r="90" spans="1:65" s="2" customFormat="1" ht="14.45" customHeight="1">
      <c r="A90" s="33"/>
      <c r="B90" s="34"/>
      <c r="C90" s="178" t="s">
        <v>118</v>
      </c>
      <c r="D90" s="178" t="s">
        <v>120</v>
      </c>
      <c r="E90" s="179" t="s">
        <v>141</v>
      </c>
      <c r="F90" s="180" t="s">
        <v>142</v>
      </c>
      <c r="G90" s="181" t="s">
        <v>123</v>
      </c>
      <c r="H90" s="182">
        <v>1</v>
      </c>
      <c r="I90" s="183"/>
      <c r="J90" s="184">
        <f>ROUND(I90*H90,2)</f>
        <v>0</v>
      </c>
      <c r="K90" s="185"/>
      <c r="L90" s="38"/>
      <c r="M90" s="186" t="s">
        <v>19</v>
      </c>
      <c r="N90" s="187" t="s">
        <v>46</v>
      </c>
      <c r="O90" s="63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0" t="s">
        <v>124</v>
      </c>
      <c r="AT90" s="190" t="s">
        <v>120</v>
      </c>
      <c r="AU90" s="190" t="s">
        <v>83</v>
      </c>
      <c r="AY90" s="16" t="s">
        <v>119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6" t="s">
        <v>83</v>
      </c>
      <c r="BK90" s="191">
        <f>ROUND(I90*H90,2)</f>
        <v>0</v>
      </c>
      <c r="BL90" s="16" t="s">
        <v>124</v>
      </c>
      <c r="BM90" s="190" t="s">
        <v>143</v>
      </c>
    </row>
    <row r="91" spans="1:65" s="2" customFormat="1" ht="29.25">
      <c r="A91" s="33"/>
      <c r="B91" s="34"/>
      <c r="C91" s="35"/>
      <c r="D91" s="192" t="s">
        <v>126</v>
      </c>
      <c r="E91" s="35"/>
      <c r="F91" s="193" t="s">
        <v>144</v>
      </c>
      <c r="G91" s="35"/>
      <c r="H91" s="35"/>
      <c r="I91" s="107"/>
      <c r="J91" s="35"/>
      <c r="K91" s="35"/>
      <c r="L91" s="38"/>
      <c r="M91" s="194"/>
      <c r="N91" s="195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126</v>
      </c>
      <c r="AU91" s="16" t="s">
        <v>83</v>
      </c>
    </row>
    <row r="92" spans="1:65" s="2" customFormat="1" ht="14.45" customHeight="1">
      <c r="A92" s="33"/>
      <c r="B92" s="34"/>
      <c r="C92" s="178" t="s">
        <v>145</v>
      </c>
      <c r="D92" s="178" t="s">
        <v>120</v>
      </c>
      <c r="E92" s="179" t="s">
        <v>146</v>
      </c>
      <c r="F92" s="180" t="s">
        <v>147</v>
      </c>
      <c r="G92" s="181" t="s">
        <v>123</v>
      </c>
      <c r="H92" s="182">
        <v>1</v>
      </c>
      <c r="I92" s="183"/>
      <c r="J92" s="184">
        <f>ROUND(I92*H92,2)</f>
        <v>0</v>
      </c>
      <c r="K92" s="185"/>
      <c r="L92" s="38"/>
      <c r="M92" s="186" t="s">
        <v>19</v>
      </c>
      <c r="N92" s="187" t="s">
        <v>46</v>
      </c>
      <c r="O92" s="63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0" t="s">
        <v>124</v>
      </c>
      <c r="AT92" s="190" t="s">
        <v>120</v>
      </c>
      <c r="AU92" s="190" t="s">
        <v>83</v>
      </c>
      <c r="AY92" s="16" t="s">
        <v>119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6" t="s">
        <v>83</v>
      </c>
      <c r="BK92" s="191">
        <f>ROUND(I92*H92,2)</f>
        <v>0</v>
      </c>
      <c r="BL92" s="16" t="s">
        <v>124</v>
      </c>
      <c r="BM92" s="190" t="s">
        <v>148</v>
      </c>
    </row>
    <row r="93" spans="1:65" s="2" customFormat="1" ht="14.45" customHeight="1">
      <c r="A93" s="33"/>
      <c r="B93" s="34"/>
      <c r="C93" s="178" t="s">
        <v>149</v>
      </c>
      <c r="D93" s="178" t="s">
        <v>120</v>
      </c>
      <c r="E93" s="179" t="s">
        <v>150</v>
      </c>
      <c r="F93" s="180" t="s">
        <v>151</v>
      </c>
      <c r="G93" s="181" t="s">
        <v>123</v>
      </c>
      <c r="H93" s="182">
        <v>2</v>
      </c>
      <c r="I93" s="183"/>
      <c r="J93" s="184">
        <f>ROUND(I93*H93,2)</f>
        <v>0</v>
      </c>
      <c r="K93" s="185"/>
      <c r="L93" s="38"/>
      <c r="M93" s="186" t="s">
        <v>19</v>
      </c>
      <c r="N93" s="187" t="s">
        <v>46</v>
      </c>
      <c r="O93" s="63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0" t="s">
        <v>124</v>
      </c>
      <c r="AT93" s="190" t="s">
        <v>120</v>
      </c>
      <c r="AU93" s="190" t="s">
        <v>83</v>
      </c>
      <c r="AY93" s="16" t="s">
        <v>119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6" t="s">
        <v>83</v>
      </c>
      <c r="BK93" s="191">
        <f>ROUND(I93*H93,2)</f>
        <v>0</v>
      </c>
      <c r="BL93" s="16" t="s">
        <v>124</v>
      </c>
      <c r="BM93" s="190" t="s">
        <v>152</v>
      </c>
    </row>
    <row r="94" spans="1:65" s="2" customFormat="1" ht="39">
      <c r="A94" s="33"/>
      <c r="B94" s="34"/>
      <c r="C94" s="35"/>
      <c r="D94" s="192" t="s">
        <v>126</v>
      </c>
      <c r="E94" s="35"/>
      <c r="F94" s="193" t="s">
        <v>153</v>
      </c>
      <c r="G94" s="35"/>
      <c r="H94" s="35"/>
      <c r="I94" s="107"/>
      <c r="J94" s="35"/>
      <c r="K94" s="35"/>
      <c r="L94" s="38"/>
      <c r="M94" s="194"/>
      <c r="N94" s="195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126</v>
      </c>
      <c r="AU94" s="16" t="s">
        <v>83</v>
      </c>
    </row>
    <row r="95" spans="1:65" s="2" customFormat="1" ht="14.45" customHeight="1">
      <c r="A95" s="33"/>
      <c r="B95" s="34"/>
      <c r="C95" s="178" t="s">
        <v>154</v>
      </c>
      <c r="D95" s="178" t="s">
        <v>120</v>
      </c>
      <c r="E95" s="179" t="s">
        <v>155</v>
      </c>
      <c r="F95" s="180" t="s">
        <v>156</v>
      </c>
      <c r="G95" s="181" t="s">
        <v>123</v>
      </c>
      <c r="H95" s="182">
        <v>1</v>
      </c>
      <c r="I95" s="183"/>
      <c r="J95" s="184">
        <f>ROUND(I95*H95,2)</f>
        <v>0</v>
      </c>
      <c r="K95" s="185"/>
      <c r="L95" s="38"/>
      <c r="M95" s="186" t="s">
        <v>19</v>
      </c>
      <c r="N95" s="187" t="s">
        <v>46</v>
      </c>
      <c r="O95" s="63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0" t="s">
        <v>124</v>
      </c>
      <c r="AT95" s="190" t="s">
        <v>120</v>
      </c>
      <c r="AU95" s="190" t="s">
        <v>83</v>
      </c>
      <c r="AY95" s="16" t="s">
        <v>119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6" t="s">
        <v>83</v>
      </c>
      <c r="BK95" s="191">
        <f>ROUND(I95*H95,2)</f>
        <v>0</v>
      </c>
      <c r="BL95" s="16" t="s">
        <v>124</v>
      </c>
      <c r="BM95" s="190" t="s">
        <v>157</v>
      </c>
    </row>
    <row r="96" spans="1:65" s="2" customFormat="1" ht="39">
      <c r="A96" s="33"/>
      <c r="B96" s="34"/>
      <c r="C96" s="35"/>
      <c r="D96" s="192" t="s">
        <v>126</v>
      </c>
      <c r="E96" s="35"/>
      <c r="F96" s="193" t="s">
        <v>158</v>
      </c>
      <c r="G96" s="35"/>
      <c r="H96" s="35"/>
      <c r="I96" s="107"/>
      <c r="J96" s="35"/>
      <c r="K96" s="35"/>
      <c r="L96" s="38"/>
      <c r="M96" s="194"/>
      <c r="N96" s="195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126</v>
      </c>
      <c r="AU96" s="16" t="s">
        <v>83</v>
      </c>
    </row>
    <row r="97" spans="1:65" s="2" customFormat="1" ht="14.45" customHeight="1">
      <c r="A97" s="33"/>
      <c r="B97" s="34"/>
      <c r="C97" s="178" t="s">
        <v>159</v>
      </c>
      <c r="D97" s="178" t="s">
        <v>120</v>
      </c>
      <c r="E97" s="179" t="s">
        <v>160</v>
      </c>
      <c r="F97" s="180" t="s">
        <v>161</v>
      </c>
      <c r="G97" s="181" t="s">
        <v>123</v>
      </c>
      <c r="H97" s="182">
        <v>1</v>
      </c>
      <c r="I97" s="183"/>
      <c r="J97" s="184">
        <f>ROUND(I97*H97,2)</f>
        <v>0</v>
      </c>
      <c r="K97" s="185"/>
      <c r="L97" s="38"/>
      <c r="M97" s="186" t="s">
        <v>19</v>
      </c>
      <c r="N97" s="187" t="s">
        <v>46</v>
      </c>
      <c r="O97" s="63"/>
      <c r="P97" s="188">
        <f>O97*H97</f>
        <v>0</v>
      </c>
      <c r="Q97" s="188">
        <v>0</v>
      </c>
      <c r="R97" s="188">
        <f>Q97*H97</f>
        <v>0</v>
      </c>
      <c r="S97" s="188">
        <v>0</v>
      </c>
      <c r="T97" s="189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0" t="s">
        <v>124</v>
      </c>
      <c r="AT97" s="190" t="s">
        <v>120</v>
      </c>
      <c r="AU97" s="190" t="s">
        <v>83</v>
      </c>
      <c r="AY97" s="16" t="s">
        <v>119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6" t="s">
        <v>83</v>
      </c>
      <c r="BK97" s="191">
        <f>ROUND(I97*H97,2)</f>
        <v>0</v>
      </c>
      <c r="BL97" s="16" t="s">
        <v>124</v>
      </c>
      <c r="BM97" s="190" t="s">
        <v>162</v>
      </c>
    </row>
    <row r="98" spans="1:65" s="2" customFormat="1" ht="19.5">
      <c r="A98" s="33"/>
      <c r="B98" s="34"/>
      <c r="C98" s="35"/>
      <c r="D98" s="192" t="s">
        <v>126</v>
      </c>
      <c r="E98" s="35"/>
      <c r="F98" s="193" t="s">
        <v>163</v>
      </c>
      <c r="G98" s="35"/>
      <c r="H98" s="35"/>
      <c r="I98" s="107"/>
      <c r="J98" s="35"/>
      <c r="K98" s="35"/>
      <c r="L98" s="38"/>
      <c r="M98" s="194"/>
      <c r="N98" s="195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126</v>
      </c>
      <c r="AU98" s="16" t="s">
        <v>83</v>
      </c>
    </row>
    <row r="99" spans="1:65" s="2" customFormat="1" ht="14.45" customHeight="1">
      <c r="A99" s="33"/>
      <c r="B99" s="34"/>
      <c r="C99" s="178" t="s">
        <v>164</v>
      </c>
      <c r="D99" s="178" t="s">
        <v>120</v>
      </c>
      <c r="E99" s="179" t="s">
        <v>165</v>
      </c>
      <c r="F99" s="180" t="s">
        <v>166</v>
      </c>
      <c r="G99" s="181" t="s">
        <v>123</v>
      </c>
      <c r="H99" s="182">
        <v>1</v>
      </c>
      <c r="I99" s="183"/>
      <c r="J99" s="184">
        <f>ROUND(I99*H99,2)</f>
        <v>0</v>
      </c>
      <c r="K99" s="185"/>
      <c r="L99" s="38"/>
      <c r="M99" s="186" t="s">
        <v>19</v>
      </c>
      <c r="N99" s="187" t="s">
        <v>46</v>
      </c>
      <c r="O99" s="63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0" t="s">
        <v>124</v>
      </c>
      <c r="AT99" s="190" t="s">
        <v>120</v>
      </c>
      <c r="AU99" s="190" t="s">
        <v>83</v>
      </c>
      <c r="AY99" s="16" t="s">
        <v>119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6" t="s">
        <v>83</v>
      </c>
      <c r="BK99" s="191">
        <f>ROUND(I99*H99,2)</f>
        <v>0</v>
      </c>
      <c r="BL99" s="16" t="s">
        <v>124</v>
      </c>
      <c r="BM99" s="190" t="s">
        <v>167</v>
      </c>
    </row>
    <row r="100" spans="1:65" s="2" customFormat="1" ht="19.5">
      <c r="A100" s="33"/>
      <c r="B100" s="34"/>
      <c r="C100" s="35"/>
      <c r="D100" s="192" t="s">
        <v>126</v>
      </c>
      <c r="E100" s="35"/>
      <c r="F100" s="193" t="s">
        <v>168</v>
      </c>
      <c r="G100" s="35"/>
      <c r="H100" s="35"/>
      <c r="I100" s="107"/>
      <c r="J100" s="35"/>
      <c r="K100" s="35"/>
      <c r="L100" s="38"/>
      <c r="M100" s="194"/>
      <c r="N100" s="195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126</v>
      </c>
      <c r="AU100" s="16" t="s">
        <v>83</v>
      </c>
    </row>
    <row r="101" spans="1:65" s="2" customFormat="1" ht="14.45" customHeight="1">
      <c r="A101" s="33"/>
      <c r="B101" s="34"/>
      <c r="C101" s="178" t="s">
        <v>169</v>
      </c>
      <c r="D101" s="178" t="s">
        <v>120</v>
      </c>
      <c r="E101" s="179" t="s">
        <v>170</v>
      </c>
      <c r="F101" s="180" t="s">
        <v>171</v>
      </c>
      <c r="G101" s="181" t="s">
        <v>123</v>
      </c>
      <c r="H101" s="182">
        <v>1</v>
      </c>
      <c r="I101" s="183"/>
      <c r="J101" s="184">
        <f>ROUND(I101*H101,2)</f>
        <v>0</v>
      </c>
      <c r="K101" s="185"/>
      <c r="L101" s="38"/>
      <c r="M101" s="186" t="s">
        <v>19</v>
      </c>
      <c r="N101" s="187" t="s">
        <v>46</v>
      </c>
      <c r="O101" s="63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0" t="s">
        <v>124</v>
      </c>
      <c r="AT101" s="190" t="s">
        <v>120</v>
      </c>
      <c r="AU101" s="190" t="s">
        <v>83</v>
      </c>
      <c r="AY101" s="16" t="s">
        <v>119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6" t="s">
        <v>83</v>
      </c>
      <c r="BK101" s="191">
        <f>ROUND(I101*H101,2)</f>
        <v>0</v>
      </c>
      <c r="BL101" s="16" t="s">
        <v>124</v>
      </c>
      <c r="BM101" s="190" t="s">
        <v>172</v>
      </c>
    </row>
    <row r="102" spans="1:65" s="2" customFormat="1" ht="19.5">
      <c r="A102" s="33"/>
      <c r="B102" s="34"/>
      <c r="C102" s="35"/>
      <c r="D102" s="192" t="s">
        <v>126</v>
      </c>
      <c r="E102" s="35"/>
      <c r="F102" s="193" t="s">
        <v>173</v>
      </c>
      <c r="G102" s="35"/>
      <c r="H102" s="35"/>
      <c r="I102" s="107"/>
      <c r="J102" s="35"/>
      <c r="K102" s="35"/>
      <c r="L102" s="38"/>
      <c r="M102" s="194"/>
      <c r="N102" s="195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126</v>
      </c>
      <c r="AU102" s="16" t="s">
        <v>83</v>
      </c>
    </row>
    <row r="103" spans="1:65" s="2" customFormat="1" ht="14.45" customHeight="1">
      <c r="A103" s="33"/>
      <c r="B103" s="34"/>
      <c r="C103" s="178" t="s">
        <v>174</v>
      </c>
      <c r="D103" s="178" t="s">
        <v>120</v>
      </c>
      <c r="E103" s="179" t="s">
        <v>175</v>
      </c>
      <c r="F103" s="180" t="s">
        <v>176</v>
      </c>
      <c r="G103" s="181" t="s">
        <v>123</v>
      </c>
      <c r="H103" s="182">
        <v>1</v>
      </c>
      <c r="I103" s="183"/>
      <c r="J103" s="184">
        <f>ROUND(I103*H103,2)</f>
        <v>0</v>
      </c>
      <c r="K103" s="185"/>
      <c r="L103" s="38"/>
      <c r="M103" s="186" t="s">
        <v>19</v>
      </c>
      <c r="N103" s="187" t="s">
        <v>46</v>
      </c>
      <c r="O103" s="63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0" t="s">
        <v>124</v>
      </c>
      <c r="AT103" s="190" t="s">
        <v>120</v>
      </c>
      <c r="AU103" s="190" t="s">
        <v>83</v>
      </c>
      <c r="AY103" s="16" t="s">
        <v>119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83</v>
      </c>
      <c r="BK103" s="191">
        <f>ROUND(I103*H103,2)</f>
        <v>0</v>
      </c>
      <c r="BL103" s="16" t="s">
        <v>124</v>
      </c>
      <c r="BM103" s="190" t="s">
        <v>177</v>
      </c>
    </row>
    <row r="104" spans="1:65" s="2" customFormat="1" ht="48.75">
      <c r="A104" s="33"/>
      <c r="B104" s="34"/>
      <c r="C104" s="35"/>
      <c r="D104" s="192" t="s">
        <v>126</v>
      </c>
      <c r="E104" s="35"/>
      <c r="F104" s="193" t="s">
        <v>178</v>
      </c>
      <c r="G104" s="35"/>
      <c r="H104" s="35"/>
      <c r="I104" s="107"/>
      <c r="J104" s="35"/>
      <c r="K104" s="35"/>
      <c r="L104" s="38"/>
      <c r="M104" s="194"/>
      <c r="N104" s="195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126</v>
      </c>
      <c r="AU104" s="16" t="s">
        <v>83</v>
      </c>
    </row>
    <row r="105" spans="1:65" s="2" customFormat="1" ht="14.45" customHeight="1">
      <c r="A105" s="33"/>
      <c r="B105" s="34"/>
      <c r="C105" s="178" t="s">
        <v>179</v>
      </c>
      <c r="D105" s="178" t="s">
        <v>120</v>
      </c>
      <c r="E105" s="179" t="s">
        <v>180</v>
      </c>
      <c r="F105" s="180" t="s">
        <v>181</v>
      </c>
      <c r="G105" s="181" t="s">
        <v>123</v>
      </c>
      <c r="H105" s="182">
        <v>1</v>
      </c>
      <c r="I105" s="183"/>
      <c r="J105" s="184">
        <f>ROUND(I105*H105,2)</f>
        <v>0</v>
      </c>
      <c r="K105" s="185"/>
      <c r="L105" s="38"/>
      <c r="M105" s="186" t="s">
        <v>19</v>
      </c>
      <c r="N105" s="187" t="s">
        <v>46</v>
      </c>
      <c r="O105" s="63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0" t="s">
        <v>124</v>
      </c>
      <c r="AT105" s="190" t="s">
        <v>120</v>
      </c>
      <c r="AU105" s="190" t="s">
        <v>83</v>
      </c>
      <c r="AY105" s="16" t="s">
        <v>119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6" t="s">
        <v>83</v>
      </c>
      <c r="BK105" s="191">
        <f>ROUND(I105*H105,2)</f>
        <v>0</v>
      </c>
      <c r="BL105" s="16" t="s">
        <v>124</v>
      </c>
      <c r="BM105" s="190" t="s">
        <v>182</v>
      </c>
    </row>
    <row r="106" spans="1:65" s="2" customFormat="1" ht="19.5">
      <c r="A106" s="33"/>
      <c r="B106" s="34"/>
      <c r="C106" s="35"/>
      <c r="D106" s="192" t="s">
        <v>126</v>
      </c>
      <c r="E106" s="35"/>
      <c r="F106" s="193" t="s">
        <v>183</v>
      </c>
      <c r="G106" s="35"/>
      <c r="H106" s="35"/>
      <c r="I106" s="107"/>
      <c r="J106" s="35"/>
      <c r="K106" s="35"/>
      <c r="L106" s="38"/>
      <c r="M106" s="194"/>
      <c r="N106" s="195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126</v>
      </c>
      <c r="AU106" s="16" t="s">
        <v>83</v>
      </c>
    </row>
    <row r="107" spans="1:65" s="2" customFormat="1" ht="14.45" customHeight="1">
      <c r="A107" s="33"/>
      <c r="B107" s="34"/>
      <c r="C107" s="178" t="s">
        <v>184</v>
      </c>
      <c r="D107" s="178" t="s">
        <v>120</v>
      </c>
      <c r="E107" s="179" t="s">
        <v>185</v>
      </c>
      <c r="F107" s="180" t="s">
        <v>186</v>
      </c>
      <c r="G107" s="181" t="s">
        <v>123</v>
      </c>
      <c r="H107" s="182">
        <v>1</v>
      </c>
      <c r="I107" s="183"/>
      <c r="J107" s="184">
        <f>ROUND(I107*H107,2)</f>
        <v>0</v>
      </c>
      <c r="K107" s="185"/>
      <c r="L107" s="38"/>
      <c r="M107" s="186" t="s">
        <v>19</v>
      </c>
      <c r="N107" s="187" t="s">
        <v>46</v>
      </c>
      <c r="O107" s="63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0" t="s">
        <v>124</v>
      </c>
      <c r="AT107" s="190" t="s">
        <v>120</v>
      </c>
      <c r="AU107" s="190" t="s">
        <v>83</v>
      </c>
      <c r="AY107" s="16" t="s">
        <v>119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83</v>
      </c>
      <c r="BK107" s="191">
        <f>ROUND(I107*H107,2)</f>
        <v>0</v>
      </c>
      <c r="BL107" s="16" t="s">
        <v>124</v>
      </c>
      <c r="BM107" s="190" t="s">
        <v>187</v>
      </c>
    </row>
    <row r="108" spans="1:65" s="2" customFormat="1" ht="14.45" customHeight="1">
      <c r="A108" s="33"/>
      <c r="B108" s="34"/>
      <c r="C108" s="178" t="s">
        <v>8</v>
      </c>
      <c r="D108" s="178" t="s">
        <v>120</v>
      </c>
      <c r="E108" s="179" t="s">
        <v>188</v>
      </c>
      <c r="F108" s="180" t="s">
        <v>189</v>
      </c>
      <c r="G108" s="181" t="s">
        <v>123</v>
      </c>
      <c r="H108" s="182">
        <v>1</v>
      </c>
      <c r="I108" s="183"/>
      <c r="J108" s="184">
        <f>ROUND(I108*H108,2)</f>
        <v>0</v>
      </c>
      <c r="K108" s="185"/>
      <c r="L108" s="38"/>
      <c r="M108" s="186" t="s">
        <v>19</v>
      </c>
      <c r="N108" s="187" t="s">
        <v>46</v>
      </c>
      <c r="O108" s="63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0" t="s">
        <v>124</v>
      </c>
      <c r="AT108" s="190" t="s">
        <v>120</v>
      </c>
      <c r="AU108" s="190" t="s">
        <v>83</v>
      </c>
      <c r="AY108" s="16" t="s">
        <v>119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83</v>
      </c>
      <c r="BK108" s="191">
        <f>ROUND(I108*H108,2)</f>
        <v>0</v>
      </c>
      <c r="BL108" s="16" t="s">
        <v>124</v>
      </c>
      <c r="BM108" s="190" t="s">
        <v>190</v>
      </c>
    </row>
    <row r="109" spans="1:65" s="2" customFormat="1" ht="14.45" customHeight="1">
      <c r="A109" s="33"/>
      <c r="B109" s="34"/>
      <c r="C109" s="178" t="s">
        <v>191</v>
      </c>
      <c r="D109" s="178" t="s">
        <v>120</v>
      </c>
      <c r="E109" s="179" t="s">
        <v>192</v>
      </c>
      <c r="F109" s="180" t="s">
        <v>193</v>
      </c>
      <c r="G109" s="181" t="s">
        <v>123</v>
      </c>
      <c r="H109" s="182">
        <v>2</v>
      </c>
      <c r="I109" s="183"/>
      <c r="J109" s="184">
        <f>ROUND(I109*H109,2)</f>
        <v>0</v>
      </c>
      <c r="K109" s="185"/>
      <c r="L109" s="38"/>
      <c r="M109" s="186" t="s">
        <v>19</v>
      </c>
      <c r="N109" s="187" t="s">
        <v>46</v>
      </c>
      <c r="O109" s="63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0" t="s">
        <v>124</v>
      </c>
      <c r="AT109" s="190" t="s">
        <v>120</v>
      </c>
      <c r="AU109" s="190" t="s">
        <v>83</v>
      </c>
      <c r="AY109" s="16" t="s">
        <v>119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6" t="s">
        <v>83</v>
      </c>
      <c r="BK109" s="191">
        <f>ROUND(I109*H109,2)</f>
        <v>0</v>
      </c>
      <c r="BL109" s="16" t="s">
        <v>124</v>
      </c>
      <c r="BM109" s="190" t="s">
        <v>194</v>
      </c>
    </row>
    <row r="110" spans="1:65" s="2" customFormat="1" ht="19.5">
      <c r="A110" s="33"/>
      <c r="B110" s="34"/>
      <c r="C110" s="35"/>
      <c r="D110" s="192" t="s">
        <v>126</v>
      </c>
      <c r="E110" s="35"/>
      <c r="F110" s="193" t="s">
        <v>195</v>
      </c>
      <c r="G110" s="35"/>
      <c r="H110" s="35"/>
      <c r="I110" s="107"/>
      <c r="J110" s="35"/>
      <c r="K110" s="35"/>
      <c r="L110" s="38"/>
      <c r="M110" s="194"/>
      <c r="N110" s="195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126</v>
      </c>
      <c r="AU110" s="16" t="s">
        <v>83</v>
      </c>
    </row>
    <row r="111" spans="1:65" s="2" customFormat="1" ht="14.45" customHeight="1">
      <c r="A111" s="33"/>
      <c r="B111" s="34"/>
      <c r="C111" s="178" t="s">
        <v>196</v>
      </c>
      <c r="D111" s="178" t="s">
        <v>120</v>
      </c>
      <c r="E111" s="179" t="s">
        <v>197</v>
      </c>
      <c r="F111" s="180" t="s">
        <v>198</v>
      </c>
      <c r="G111" s="181" t="s">
        <v>123</v>
      </c>
      <c r="H111" s="182">
        <v>1</v>
      </c>
      <c r="I111" s="183"/>
      <c r="J111" s="184">
        <f>ROUND(I111*H111,2)</f>
        <v>0</v>
      </c>
      <c r="K111" s="185"/>
      <c r="L111" s="38"/>
      <c r="M111" s="186" t="s">
        <v>19</v>
      </c>
      <c r="N111" s="187" t="s">
        <v>46</v>
      </c>
      <c r="O111" s="63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0" t="s">
        <v>124</v>
      </c>
      <c r="AT111" s="190" t="s">
        <v>120</v>
      </c>
      <c r="AU111" s="190" t="s">
        <v>83</v>
      </c>
      <c r="AY111" s="16" t="s">
        <v>119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83</v>
      </c>
      <c r="BK111" s="191">
        <f>ROUND(I111*H111,2)</f>
        <v>0</v>
      </c>
      <c r="BL111" s="16" t="s">
        <v>124</v>
      </c>
      <c r="BM111" s="190" t="s">
        <v>199</v>
      </c>
    </row>
    <row r="112" spans="1:65" s="2" customFormat="1" ht="14.45" customHeight="1">
      <c r="A112" s="33"/>
      <c r="B112" s="34"/>
      <c r="C112" s="178" t="s">
        <v>200</v>
      </c>
      <c r="D112" s="178" t="s">
        <v>120</v>
      </c>
      <c r="E112" s="179" t="s">
        <v>201</v>
      </c>
      <c r="F112" s="180" t="s">
        <v>202</v>
      </c>
      <c r="G112" s="181" t="s">
        <v>123</v>
      </c>
      <c r="H112" s="182">
        <v>1</v>
      </c>
      <c r="I112" s="183"/>
      <c r="J112" s="184">
        <f>ROUND(I112*H112,2)</f>
        <v>0</v>
      </c>
      <c r="K112" s="185"/>
      <c r="L112" s="38"/>
      <c r="M112" s="186" t="s">
        <v>19</v>
      </c>
      <c r="N112" s="187" t="s">
        <v>46</v>
      </c>
      <c r="O112" s="63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0" t="s">
        <v>124</v>
      </c>
      <c r="AT112" s="190" t="s">
        <v>120</v>
      </c>
      <c r="AU112" s="190" t="s">
        <v>83</v>
      </c>
      <c r="AY112" s="16" t="s">
        <v>119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83</v>
      </c>
      <c r="BK112" s="191">
        <f>ROUND(I112*H112,2)</f>
        <v>0</v>
      </c>
      <c r="BL112" s="16" t="s">
        <v>124</v>
      </c>
      <c r="BM112" s="190" t="s">
        <v>203</v>
      </c>
    </row>
    <row r="113" spans="1:47" s="2" customFormat="1" ht="19.5">
      <c r="A113" s="33"/>
      <c r="B113" s="34"/>
      <c r="C113" s="35"/>
      <c r="D113" s="192" t="s">
        <v>126</v>
      </c>
      <c r="E113" s="35"/>
      <c r="F113" s="193" t="s">
        <v>204</v>
      </c>
      <c r="G113" s="35"/>
      <c r="H113" s="35"/>
      <c r="I113" s="107"/>
      <c r="J113" s="35"/>
      <c r="K113" s="35"/>
      <c r="L113" s="38"/>
      <c r="M113" s="196"/>
      <c r="N113" s="197"/>
      <c r="O113" s="198"/>
      <c r="P113" s="198"/>
      <c r="Q113" s="198"/>
      <c r="R113" s="198"/>
      <c r="S113" s="198"/>
      <c r="T113" s="19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126</v>
      </c>
      <c r="AU113" s="16" t="s">
        <v>83</v>
      </c>
    </row>
    <row r="114" spans="1:47" s="2" customFormat="1" ht="6.95" customHeight="1">
      <c r="A114" s="33"/>
      <c r="B114" s="46"/>
      <c r="C114" s="47"/>
      <c r="D114" s="47"/>
      <c r="E114" s="47"/>
      <c r="F114" s="47"/>
      <c r="G114" s="47"/>
      <c r="H114" s="47"/>
      <c r="I114" s="135"/>
      <c r="J114" s="47"/>
      <c r="K114" s="47"/>
      <c r="L114" s="38"/>
      <c r="M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</sheetData>
  <sheetProtection algorithmName="SHA-512" hashValue="qrPUzU4UNtmIBXEoHxRc4t5Dao2OXuNEDaChfIwvfGbrh6gtxLs8qxy6B+plfBw2iq5dEeSV4XVD6h0XQNeZJg==" saltValue="6U4FHCmwP0o46YBtLBrdSQ0ynGf/8QvY990uR8P/08Du5KjtKC5S0ykdnJZ9Lzn1/DQVv/sNcQ2XT76GeO1seA==" spinCount="100000" sheet="1" objects="1" scenarios="1" formatColumns="0" formatRows="0" autoFilter="0"/>
  <autoFilter ref="C79:K11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85</v>
      </c>
    </row>
    <row r="4" spans="1:46" s="1" customFormat="1" ht="24.95" customHeight="1">
      <c r="B4" s="19"/>
      <c r="D4" s="104" t="s">
        <v>95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23.25" customHeight="1">
      <c r="B7" s="19"/>
      <c r="E7" s="291" t="str">
        <f>'Rekapitulace stavby'!K6</f>
        <v>Dřevnice, Kašava, km 32,285 - oprava stupně limigrafu a km 34,979 - 35,060, oprava opevnění koryta toku a oprava stupně</v>
      </c>
      <c r="F7" s="292"/>
      <c r="G7" s="292"/>
      <c r="H7" s="292"/>
      <c r="I7" s="100"/>
      <c r="L7" s="19"/>
    </row>
    <row r="8" spans="1:46" s="2" customFormat="1" ht="12" customHeight="1">
      <c r="A8" s="33"/>
      <c r="B8" s="38"/>
      <c r="C8" s="33"/>
      <c r="D8" s="106" t="s">
        <v>96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205</v>
      </c>
      <c r="F9" s="294"/>
      <c r="G9" s="294"/>
      <c r="H9" s="294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27. 10. 2020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'Rekapitulace stavby'!E14</f>
        <v>Vyplň údaj</v>
      </c>
      <c r="F18" s="296"/>
      <c r="G18" s="296"/>
      <c r="H18" s="296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297" t="s">
        <v>19</v>
      </c>
      <c r="F27" s="297"/>
      <c r="G27" s="297"/>
      <c r="H27" s="297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ROUND(J99,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ROUND((SUM(BE99:BE305)),  2)</f>
        <v>0</v>
      </c>
      <c r="G33" s="33"/>
      <c r="H33" s="33"/>
      <c r="I33" s="124">
        <v>0.21</v>
      </c>
      <c r="J33" s="123">
        <f>ROUND(((SUM(BE99:BE305))*I33),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ROUND((SUM(BF99:BF305)),  2)</f>
        <v>0</v>
      </c>
      <c r="G34" s="33"/>
      <c r="H34" s="33"/>
      <c r="I34" s="124">
        <v>0.15</v>
      </c>
      <c r="J34" s="123">
        <f>ROUND(((SUM(BF99:BF305))*I34),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ROUND((SUM(BG99:BG305)),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ROUND((SUM(BH99:BH305)),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ROUND((SUM(BI99:BI305)),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3.25" customHeight="1">
      <c r="A48" s="33"/>
      <c r="B48" s="34"/>
      <c r="C48" s="35"/>
      <c r="D48" s="35"/>
      <c r="E48" s="289" t="str">
        <f>E7</f>
        <v>Dřevnice, Kašava, km 32,285 - oprava stupně limigrafu a km 34,979 - 35,060, oprava opevnění koryta toku a oprava stupně</v>
      </c>
      <c r="F48" s="290"/>
      <c r="G48" s="290"/>
      <c r="H48" s="290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77" t="str">
        <f>E9</f>
        <v>01 - Km 32,285 - oprava stupně limigrafu</v>
      </c>
      <c r="F50" s="288"/>
      <c r="G50" s="288"/>
      <c r="H50" s="288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Kašava</v>
      </c>
      <c r="G52" s="35"/>
      <c r="H52" s="35"/>
      <c r="I52" s="110" t="s">
        <v>23</v>
      </c>
      <c r="J52" s="58" t="str">
        <f>IF(J12="","",J12)</f>
        <v>27. 10. 2020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110" t="s">
        <v>33</v>
      </c>
      <c r="J54" s="31" t="str">
        <f>E21</f>
        <v>Ing. Vít Pučálek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Ing. Vít Pučálek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99</v>
      </c>
      <c r="D57" s="140"/>
      <c r="E57" s="140"/>
      <c r="F57" s="140"/>
      <c r="G57" s="140"/>
      <c r="H57" s="140"/>
      <c r="I57" s="141"/>
      <c r="J57" s="142" t="s">
        <v>100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J99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5" customHeight="1">
      <c r="B60" s="144"/>
      <c r="C60" s="145"/>
      <c r="D60" s="146" t="s">
        <v>206</v>
      </c>
      <c r="E60" s="147"/>
      <c r="F60" s="147"/>
      <c r="G60" s="147"/>
      <c r="H60" s="147"/>
      <c r="I60" s="148"/>
      <c r="J60" s="149">
        <f>J100</f>
        <v>0</v>
      </c>
      <c r="K60" s="145"/>
      <c r="L60" s="150"/>
    </row>
    <row r="61" spans="1:47" s="12" customFormat="1" ht="19.899999999999999" customHeight="1">
      <c r="B61" s="200"/>
      <c r="C61" s="201"/>
      <c r="D61" s="202" t="s">
        <v>207</v>
      </c>
      <c r="E61" s="203"/>
      <c r="F61" s="203"/>
      <c r="G61" s="203"/>
      <c r="H61" s="203"/>
      <c r="I61" s="204"/>
      <c r="J61" s="205">
        <f>J101</f>
        <v>0</v>
      </c>
      <c r="K61" s="201"/>
      <c r="L61" s="206"/>
    </row>
    <row r="62" spans="1:47" s="12" customFormat="1" ht="14.85" customHeight="1">
      <c r="B62" s="200"/>
      <c r="C62" s="201"/>
      <c r="D62" s="202" t="s">
        <v>208</v>
      </c>
      <c r="E62" s="203"/>
      <c r="F62" s="203"/>
      <c r="G62" s="203"/>
      <c r="H62" s="203"/>
      <c r="I62" s="204"/>
      <c r="J62" s="205">
        <f>J102</f>
        <v>0</v>
      </c>
      <c r="K62" s="201"/>
      <c r="L62" s="206"/>
    </row>
    <row r="63" spans="1:47" s="12" customFormat="1" ht="14.85" customHeight="1">
      <c r="B63" s="200"/>
      <c r="C63" s="201"/>
      <c r="D63" s="202" t="s">
        <v>209</v>
      </c>
      <c r="E63" s="203"/>
      <c r="F63" s="203"/>
      <c r="G63" s="203"/>
      <c r="H63" s="203"/>
      <c r="I63" s="204"/>
      <c r="J63" s="205">
        <f>J112</f>
        <v>0</v>
      </c>
      <c r="K63" s="201"/>
      <c r="L63" s="206"/>
    </row>
    <row r="64" spans="1:47" s="12" customFormat="1" ht="14.85" customHeight="1">
      <c r="B64" s="200"/>
      <c r="C64" s="201"/>
      <c r="D64" s="202" t="s">
        <v>210</v>
      </c>
      <c r="E64" s="203"/>
      <c r="F64" s="203"/>
      <c r="G64" s="203"/>
      <c r="H64" s="203"/>
      <c r="I64" s="204"/>
      <c r="J64" s="205">
        <f>J120</f>
        <v>0</v>
      </c>
      <c r="K64" s="201"/>
      <c r="L64" s="206"/>
    </row>
    <row r="65" spans="1:31" s="12" customFormat="1" ht="14.85" customHeight="1">
      <c r="B65" s="200"/>
      <c r="C65" s="201"/>
      <c r="D65" s="202" t="s">
        <v>211</v>
      </c>
      <c r="E65" s="203"/>
      <c r="F65" s="203"/>
      <c r="G65" s="203"/>
      <c r="H65" s="203"/>
      <c r="I65" s="204"/>
      <c r="J65" s="205">
        <f>J125</f>
        <v>0</v>
      </c>
      <c r="K65" s="201"/>
      <c r="L65" s="206"/>
    </row>
    <row r="66" spans="1:31" s="12" customFormat="1" ht="14.85" customHeight="1">
      <c r="B66" s="200"/>
      <c r="C66" s="201"/>
      <c r="D66" s="202" t="s">
        <v>212</v>
      </c>
      <c r="E66" s="203"/>
      <c r="F66" s="203"/>
      <c r="G66" s="203"/>
      <c r="H66" s="203"/>
      <c r="I66" s="204"/>
      <c r="J66" s="205">
        <f>J138</f>
        <v>0</v>
      </c>
      <c r="K66" s="201"/>
      <c r="L66" s="206"/>
    </row>
    <row r="67" spans="1:31" s="12" customFormat="1" ht="14.85" customHeight="1">
      <c r="B67" s="200"/>
      <c r="C67" s="201"/>
      <c r="D67" s="202" t="s">
        <v>213</v>
      </c>
      <c r="E67" s="203"/>
      <c r="F67" s="203"/>
      <c r="G67" s="203"/>
      <c r="H67" s="203"/>
      <c r="I67" s="204"/>
      <c r="J67" s="205">
        <f>J165</f>
        <v>0</v>
      </c>
      <c r="K67" s="201"/>
      <c r="L67" s="206"/>
    </row>
    <row r="68" spans="1:31" s="12" customFormat="1" ht="14.85" customHeight="1">
      <c r="B68" s="200"/>
      <c r="C68" s="201"/>
      <c r="D68" s="202" t="s">
        <v>214</v>
      </c>
      <c r="E68" s="203"/>
      <c r="F68" s="203"/>
      <c r="G68" s="203"/>
      <c r="H68" s="203"/>
      <c r="I68" s="204"/>
      <c r="J68" s="205">
        <f>J177</f>
        <v>0</v>
      </c>
      <c r="K68" s="201"/>
      <c r="L68" s="206"/>
    </row>
    <row r="69" spans="1:31" s="12" customFormat="1" ht="19.899999999999999" customHeight="1">
      <c r="B69" s="200"/>
      <c r="C69" s="201"/>
      <c r="D69" s="202" t="s">
        <v>215</v>
      </c>
      <c r="E69" s="203"/>
      <c r="F69" s="203"/>
      <c r="G69" s="203"/>
      <c r="H69" s="203"/>
      <c r="I69" s="204"/>
      <c r="J69" s="205">
        <f>J183</f>
        <v>0</v>
      </c>
      <c r="K69" s="201"/>
      <c r="L69" s="206"/>
    </row>
    <row r="70" spans="1:31" s="12" customFormat="1" ht="14.85" customHeight="1">
      <c r="B70" s="200"/>
      <c r="C70" s="201"/>
      <c r="D70" s="202" t="s">
        <v>216</v>
      </c>
      <c r="E70" s="203"/>
      <c r="F70" s="203"/>
      <c r="G70" s="203"/>
      <c r="H70" s="203"/>
      <c r="I70" s="204"/>
      <c r="J70" s="205">
        <f>J184</f>
        <v>0</v>
      </c>
      <c r="K70" s="201"/>
      <c r="L70" s="206"/>
    </row>
    <row r="71" spans="1:31" s="12" customFormat="1" ht="19.899999999999999" customHeight="1">
      <c r="B71" s="200"/>
      <c r="C71" s="201"/>
      <c r="D71" s="202" t="s">
        <v>217</v>
      </c>
      <c r="E71" s="203"/>
      <c r="F71" s="203"/>
      <c r="G71" s="203"/>
      <c r="H71" s="203"/>
      <c r="I71" s="204"/>
      <c r="J71" s="205">
        <f>J200</f>
        <v>0</v>
      </c>
      <c r="K71" s="201"/>
      <c r="L71" s="206"/>
    </row>
    <row r="72" spans="1:31" s="12" customFormat="1" ht="14.85" customHeight="1">
      <c r="B72" s="200"/>
      <c r="C72" s="201"/>
      <c r="D72" s="202" t="s">
        <v>218</v>
      </c>
      <c r="E72" s="203"/>
      <c r="F72" s="203"/>
      <c r="G72" s="203"/>
      <c r="H72" s="203"/>
      <c r="I72" s="204"/>
      <c r="J72" s="205">
        <f>J201</f>
        <v>0</v>
      </c>
      <c r="K72" s="201"/>
      <c r="L72" s="206"/>
    </row>
    <row r="73" spans="1:31" s="12" customFormat="1" ht="19.899999999999999" customHeight="1">
      <c r="B73" s="200"/>
      <c r="C73" s="201"/>
      <c r="D73" s="202" t="s">
        <v>219</v>
      </c>
      <c r="E73" s="203"/>
      <c r="F73" s="203"/>
      <c r="G73" s="203"/>
      <c r="H73" s="203"/>
      <c r="I73" s="204"/>
      <c r="J73" s="205">
        <f>J250</f>
        <v>0</v>
      </c>
      <c r="K73" s="201"/>
      <c r="L73" s="206"/>
    </row>
    <row r="74" spans="1:31" s="12" customFormat="1" ht="14.85" customHeight="1">
      <c r="B74" s="200"/>
      <c r="C74" s="201"/>
      <c r="D74" s="202" t="s">
        <v>220</v>
      </c>
      <c r="E74" s="203"/>
      <c r="F74" s="203"/>
      <c r="G74" s="203"/>
      <c r="H74" s="203"/>
      <c r="I74" s="204"/>
      <c r="J74" s="205">
        <f>J251</f>
        <v>0</v>
      </c>
      <c r="K74" s="201"/>
      <c r="L74" s="206"/>
    </row>
    <row r="75" spans="1:31" s="12" customFormat="1" ht="14.85" customHeight="1">
      <c r="B75" s="200"/>
      <c r="C75" s="201"/>
      <c r="D75" s="202" t="s">
        <v>221</v>
      </c>
      <c r="E75" s="203"/>
      <c r="F75" s="203"/>
      <c r="G75" s="203"/>
      <c r="H75" s="203"/>
      <c r="I75" s="204"/>
      <c r="J75" s="205">
        <f>J260</f>
        <v>0</v>
      </c>
      <c r="K75" s="201"/>
      <c r="L75" s="206"/>
    </row>
    <row r="76" spans="1:31" s="12" customFormat="1" ht="19.899999999999999" customHeight="1">
      <c r="B76" s="200"/>
      <c r="C76" s="201"/>
      <c r="D76" s="202" t="s">
        <v>222</v>
      </c>
      <c r="E76" s="203"/>
      <c r="F76" s="203"/>
      <c r="G76" s="203"/>
      <c r="H76" s="203"/>
      <c r="I76" s="204"/>
      <c r="J76" s="205">
        <f>J292</f>
        <v>0</v>
      </c>
      <c r="K76" s="201"/>
      <c r="L76" s="206"/>
    </row>
    <row r="77" spans="1:31" s="12" customFormat="1" ht="14.85" customHeight="1">
      <c r="B77" s="200"/>
      <c r="C77" s="201"/>
      <c r="D77" s="202" t="s">
        <v>223</v>
      </c>
      <c r="E77" s="203"/>
      <c r="F77" s="203"/>
      <c r="G77" s="203"/>
      <c r="H77" s="203"/>
      <c r="I77" s="204"/>
      <c r="J77" s="205">
        <f>J293</f>
        <v>0</v>
      </c>
      <c r="K77" s="201"/>
      <c r="L77" s="206"/>
    </row>
    <row r="78" spans="1:31" s="12" customFormat="1" ht="19.899999999999999" customHeight="1">
      <c r="B78" s="200"/>
      <c r="C78" s="201"/>
      <c r="D78" s="202" t="s">
        <v>224</v>
      </c>
      <c r="E78" s="203"/>
      <c r="F78" s="203"/>
      <c r="G78" s="203"/>
      <c r="H78" s="203"/>
      <c r="I78" s="204"/>
      <c r="J78" s="205">
        <f>J299</f>
        <v>0</v>
      </c>
      <c r="K78" s="201"/>
      <c r="L78" s="206"/>
    </row>
    <row r="79" spans="1:31" s="12" customFormat="1" ht="19.899999999999999" customHeight="1">
      <c r="B79" s="200"/>
      <c r="C79" s="201"/>
      <c r="D79" s="202" t="s">
        <v>225</v>
      </c>
      <c r="E79" s="203"/>
      <c r="F79" s="203"/>
      <c r="G79" s="203"/>
      <c r="H79" s="203"/>
      <c r="I79" s="204"/>
      <c r="J79" s="205">
        <f>J304</f>
        <v>0</v>
      </c>
      <c r="K79" s="201"/>
      <c r="L79" s="206"/>
    </row>
    <row r="80" spans="1:31" s="2" customFormat="1" ht="21.7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31" s="2" customFormat="1" ht="6.95" customHeight="1">
      <c r="A81" s="33"/>
      <c r="B81" s="46"/>
      <c r="C81" s="47"/>
      <c r="D81" s="47"/>
      <c r="E81" s="47"/>
      <c r="F81" s="47"/>
      <c r="G81" s="47"/>
      <c r="H81" s="47"/>
      <c r="I81" s="135"/>
      <c r="J81" s="47"/>
      <c r="K81" s="47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5" spans="1:31" s="2" customFormat="1" ht="6.95" customHeight="1">
      <c r="A85" s="33"/>
      <c r="B85" s="48"/>
      <c r="C85" s="49"/>
      <c r="D85" s="49"/>
      <c r="E85" s="49"/>
      <c r="F85" s="49"/>
      <c r="G85" s="49"/>
      <c r="H85" s="49"/>
      <c r="I85" s="138"/>
      <c r="J85" s="49"/>
      <c r="K85" s="49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24.95" customHeight="1">
      <c r="A86" s="33"/>
      <c r="B86" s="34"/>
      <c r="C86" s="22" t="s">
        <v>103</v>
      </c>
      <c r="D86" s="35"/>
      <c r="E86" s="35"/>
      <c r="F86" s="35"/>
      <c r="G86" s="35"/>
      <c r="H86" s="35"/>
      <c r="I86" s="107"/>
      <c r="J86" s="35"/>
      <c r="K86" s="35"/>
      <c r="L86" s="10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107"/>
      <c r="J87" s="35"/>
      <c r="K87" s="35"/>
      <c r="L87" s="10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16</v>
      </c>
      <c r="D88" s="35"/>
      <c r="E88" s="35"/>
      <c r="F88" s="35"/>
      <c r="G88" s="35"/>
      <c r="H88" s="35"/>
      <c r="I88" s="107"/>
      <c r="J88" s="35"/>
      <c r="K88" s="35"/>
      <c r="L88" s="10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3.25" customHeight="1">
      <c r="A89" s="33"/>
      <c r="B89" s="34"/>
      <c r="C89" s="35"/>
      <c r="D89" s="35"/>
      <c r="E89" s="289" t="str">
        <f>E7</f>
        <v>Dřevnice, Kašava, km 32,285 - oprava stupně limigrafu a km 34,979 - 35,060, oprava opevnění koryta toku a oprava stupně</v>
      </c>
      <c r="F89" s="290"/>
      <c r="G89" s="290"/>
      <c r="H89" s="290"/>
      <c r="I89" s="107"/>
      <c r="J89" s="35"/>
      <c r="K89" s="35"/>
      <c r="L89" s="10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2" customHeight="1">
      <c r="A90" s="33"/>
      <c r="B90" s="34"/>
      <c r="C90" s="28" t="s">
        <v>96</v>
      </c>
      <c r="D90" s="35"/>
      <c r="E90" s="35"/>
      <c r="F90" s="35"/>
      <c r="G90" s="35"/>
      <c r="H90" s="35"/>
      <c r="I90" s="107"/>
      <c r="J90" s="35"/>
      <c r="K90" s="35"/>
      <c r="L90" s="10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6.5" customHeight="1">
      <c r="A91" s="33"/>
      <c r="B91" s="34"/>
      <c r="C91" s="35"/>
      <c r="D91" s="35"/>
      <c r="E91" s="277" t="str">
        <f>E9</f>
        <v>01 - Km 32,285 - oprava stupně limigrafu</v>
      </c>
      <c r="F91" s="288"/>
      <c r="G91" s="288"/>
      <c r="H91" s="288"/>
      <c r="I91" s="107"/>
      <c r="J91" s="35"/>
      <c r="K91" s="35"/>
      <c r="L91" s="10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07"/>
      <c r="J92" s="35"/>
      <c r="K92" s="35"/>
      <c r="L92" s="10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>
      <c r="A93" s="33"/>
      <c r="B93" s="34"/>
      <c r="C93" s="28" t="s">
        <v>21</v>
      </c>
      <c r="D93" s="35"/>
      <c r="E93" s="35"/>
      <c r="F93" s="26" t="str">
        <f>F12</f>
        <v>Kašava</v>
      </c>
      <c r="G93" s="35"/>
      <c r="H93" s="35"/>
      <c r="I93" s="110" t="s">
        <v>23</v>
      </c>
      <c r="J93" s="58" t="str">
        <f>IF(J12="","",J12)</f>
        <v>27. 10. 2020</v>
      </c>
      <c r="K93" s="35"/>
      <c r="L93" s="10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6.95" customHeight="1">
      <c r="A94" s="33"/>
      <c r="B94" s="34"/>
      <c r="C94" s="35"/>
      <c r="D94" s="35"/>
      <c r="E94" s="35"/>
      <c r="F94" s="35"/>
      <c r="G94" s="35"/>
      <c r="H94" s="35"/>
      <c r="I94" s="107"/>
      <c r="J94" s="35"/>
      <c r="K94" s="35"/>
      <c r="L94" s="10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5.2" customHeight="1">
      <c r="A95" s="33"/>
      <c r="B95" s="34"/>
      <c r="C95" s="28" t="s">
        <v>25</v>
      </c>
      <c r="D95" s="35"/>
      <c r="E95" s="35"/>
      <c r="F95" s="26" t="str">
        <f>E15</f>
        <v>Povodí Moravy, s.p.</v>
      </c>
      <c r="G95" s="35"/>
      <c r="H95" s="35"/>
      <c r="I95" s="110" t="s">
        <v>33</v>
      </c>
      <c r="J95" s="31" t="str">
        <f>E21</f>
        <v>Ing. Vít Pučálek</v>
      </c>
      <c r="K95" s="35"/>
      <c r="L95" s="10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5.2" customHeight="1">
      <c r="A96" s="33"/>
      <c r="B96" s="34"/>
      <c r="C96" s="28" t="s">
        <v>31</v>
      </c>
      <c r="D96" s="35"/>
      <c r="E96" s="35"/>
      <c r="F96" s="26" t="str">
        <f>IF(E18="","",E18)</f>
        <v>Vyplň údaj</v>
      </c>
      <c r="G96" s="35"/>
      <c r="H96" s="35"/>
      <c r="I96" s="110" t="s">
        <v>38</v>
      </c>
      <c r="J96" s="31" t="str">
        <f>E24</f>
        <v>Ing. Vít Pučálek</v>
      </c>
      <c r="K96" s="35"/>
      <c r="L96" s="10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07"/>
      <c r="J97" s="35"/>
      <c r="K97" s="35"/>
      <c r="L97" s="10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10" customFormat="1" ht="29.25" customHeight="1">
      <c r="A98" s="151"/>
      <c r="B98" s="152"/>
      <c r="C98" s="153" t="s">
        <v>104</v>
      </c>
      <c r="D98" s="154" t="s">
        <v>60</v>
      </c>
      <c r="E98" s="154" t="s">
        <v>56</v>
      </c>
      <c r="F98" s="154" t="s">
        <v>57</v>
      </c>
      <c r="G98" s="154" t="s">
        <v>105</v>
      </c>
      <c r="H98" s="154" t="s">
        <v>106</v>
      </c>
      <c r="I98" s="155" t="s">
        <v>107</v>
      </c>
      <c r="J98" s="156" t="s">
        <v>100</v>
      </c>
      <c r="K98" s="157" t="s">
        <v>108</v>
      </c>
      <c r="L98" s="158"/>
      <c r="M98" s="67" t="s">
        <v>19</v>
      </c>
      <c r="N98" s="68" t="s">
        <v>45</v>
      </c>
      <c r="O98" s="68" t="s">
        <v>109</v>
      </c>
      <c r="P98" s="68" t="s">
        <v>110</v>
      </c>
      <c r="Q98" s="68" t="s">
        <v>111</v>
      </c>
      <c r="R98" s="68" t="s">
        <v>112</v>
      </c>
      <c r="S98" s="68" t="s">
        <v>113</v>
      </c>
      <c r="T98" s="69" t="s">
        <v>114</v>
      </c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</row>
    <row r="99" spans="1:65" s="2" customFormat="1" ht="22.9" customHeight="1">
      <c r="A99" s="33"/>
      <c r="B99" s="34"/>
      <c r="C99" s="74" t="s">
        <v>115</v>
      </c>
      <c r="D99" s="35"/>
      <c r="E99" s="35"/>
      <c r="F99" s="35"/>
      <c r="G99" s="35"/>
      <c r="H99" s="35"/>
      <c r="I99" s="107"/>
      <c r="J99" s="159">
        <f>BK99</f>
        <v>0</v>
      </c>
      <c r="K99" s="35"/>
      <c r="L99" s="38"/>
      <c r="M99" s="70"/>
      <c r="N99" s="160"/>
      <c r="O99" s="71"/>
      <c r="P99" s="161">
        <f>P100</f>
        <v>0</v>
      </c>
      <c r="Q99" s="71"/>
      <c r="R99" s="161">
        <f>R100</f>
        <v>649.18298857999991</v>
      </c>
      <c r="S99" s="71"/>
      <c r="T99" s="162">
        <f>T100</f>
        <v>198.93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74</v>
      </c>
      <c r="AU99" s="16" t="s">
        <v>101</v>
      </c>
      <c r="BK99" s="163">
        <f>BK100</f>
        <v>0</v>
      </c>
    </row>
    <row r="100" spans="1:65" s="11" customFormat="1" ht="25.9" customHeight="1">
      <c r="B100" s="164"/>
      <c r="C100" s="165"/>
      <c r="D100" s="166" t="s">
        <v>74</v>
      </c>
      <c r="E100" s="167" t="s">
        <v>226</v>
      </c>
      <c r="F100" s="167" t="s">
        <v>227</v>
      </c>
      <c r="G100" s="165"/>
      <c r="H100" s="165"/>
      <c r="I100" s="168"/>
      <c r="J100" s="169">
        <f>BK100</f>
        <v>0</v>
      </c>
      <c r="K100" s="165"/>
      <c r="L100" s="170"/>
      <c r="M100" s="171"/>
      <c r="N100" s="172"/>
      <c r="O100" s="172"/>
      <c r="P100" s="173">
        <f>P101+P183+P200+P250+P292+P299+P304</f>
        <v>0</v>
      </c>
      <c r="Q100" s="172"/>
      <c r="R100" s="173">
        <f>R101+R183+R200+R250+R292+R299+R304</f>
        <v>649.18298857999991</v>
      </c>
      <c r="S100" s="172"/>
      <c r="T100" s="174">
        <f>T101+T183+T200+T250+T292+T299+T304</f>
        <v>198.93</v>
      </c>
      <c r="AR100" s="175" t="s">
        <v>83</v>
      </c>
      <c r="AT100" s="176" t="s">
        <v>74</v>
      </c>
      <c r="AU100" s="176" t="s">
        <v>75</v>
      </c>
      <c r="AY100" s="175" t="s">
        <v>119</v>
      </c>
      <c r="BK100" s="177">
        <f>BK101+BK183+BK200+BK250+BK292+BK299+BK304</f>
        <v>0</v>
      </c>
    </row>
    <row r="101" spans="1:65" s="11" customFormat="1" ht="22.9" customHeight="1">
      <c r="B101" s="164"/>
      <c r="C101" s="165"/>
      <c r="D101" s="166" t="s">
        <v>74</v>
      </c>
      <c r="E101" s="207" t="s">
        <v>83</v>
      </c>
      <c r="F101" s="207" t="s">
        <v>228</v>
      </c>
      <c r="G101" s="165"/>
      <c r="H101" s="165"/>
      <c r="I101" s="168"/>
      <c r="J101" s="208">
        <f>BK101</f>
        <v>0</v>
      </c>
      <c r="K101" s="165"/>
      <c r="L101" s="170"/>
      <c r="M101" s="171"/>
      <c r="N101" s="172"/>
      <c r="O101" s="172"/>
      <c r="P101" s="173">
        <f>P102+P112+P120+P125+P138+P165+P177</f>
        <v>0</v>
      </c>
      <c r="Q101" s="172"/>
      <c r="R101" s="173">
        <f>R102+R112+R120+R125+R138+R165+R177</f>
        <v>1.2114199999999999</v>
      </c>
      <c r="S101" s="172"/>
      <c r="T101" s="174">
        <f>T102+T112+T120+T125+T138+T165+T177</f>
        <v>198.93</v>
      </c>
      <c r="AR101" s="175" t="s">
        <v>83</v>
      </c>
      <c r="AT101" s="176" t="s">
        <v>74</v>
      </c>
      <c r="AU101" s="176" t="s">
        <v>83</v>
      </c>
      <c r="AY101" s="175" t="s">
        <v>119</v>
      </c>
      <c r="BK101" s="177">
        <f>BK102+BK112+BK120+BK125+BK138+BK165+BK177</f>
        <v>0</v>
      </c>
    </row>
    <row r="102" spans="1:65" s="11" customFormat="1" ht="20.85" customHeight="1">
      <c r="B102" s="164"/>
      <c r="C102" s="165"/>
      <c r="D102" s="166" t="s">
        <v>74</v>
      </c>
      <c r="E102" s="207" t="s">
        <v>169</v>
      </c>
      <c r="F102" s="207" t="s">
        <v>229</v>
      </c>
      <c r="G102" s="165"/>
      <c r="H102" s="165"/>
      <c r="I102" s="168"/>
      <c r="J102" s="208">
        <f>BK102</f>
        <v>0</v>
      </c>
      <c r="K102" s="165"/>
      <c r="L102" s="170"/>
      <c r="M102" s="171"/>
      <c r="N102" s="172"/>
      <c r="O102" s="172"/>
      <c r="P102" s="173">
        <f>SUM(P103:P111)</f>
        <v>0</v>
      </c>
      <c r="Q102" s="172"/>
      <c r="R102" s="173">
        <f>SUM(R103:R111)</f>
        <v>1.06182</v>
      </c>
      <c r="S102" s="172"/>
      <c r="T102" s="174">
        <f>SUM(T103:T111)</f>
        <v>198.93</v>
      </c>
      <c r="AR102" s="175" t="s">
        <v>83</v>
      </c>
      <c r="AT102" s="176" t="s">
        <v>74</v>
      </c>
      <c r="AU102" s="176" t="s">
        <v>85</v>
      </c>
      <c r="AY102" s="175" t="s">
        <v>119</v>
      </c>
      <c r="BK102" s="177">
        <f>SUM(BK103:BK111)</f>
        <v>0</v>
      </c>
    </row>
    <row r="103" spans="1:65" s="2" customFormat="1" ht="24.2" customHeight="1">
      <c r="A103" s="33"/>
      <c r="B103" s="34"/>
      <c r="C103" s="178" t="s">
        <v>83</v>
      </c>
      <c r="D103" s="178" t="s">
        <v>120</v>
      </c>
      <c r="E103" s="179" t="s">
        <v>230</v>
      </c>
      <c r="F103" s="180" t="s">
        <v>231</v>
      </c>
      <c r="G103" s="181" t="s">
        <v>232</v>
      </c>
      <c r="H103" s="182">
        <v>104.7</v>
      </c>
      <c r="I103" s="183"/>
      <c r="J103" s="184">
        <f>ROUND(I103*H103,2)</f>
        <v>0</v>
      </c>
      <c r="K103" s="185"/>
      <c r="L103" s="38"/>
      <c r="M103" s="186" t="s">
        <v>19</v>
      </c>
      <c r="N103" s="187" t="s">
        <v>46</v>
      </c>
      <c r="O103" s="63"/>
      <c r="P103" s="188">
        <f>O103*H103</f>
        <v>0</v>
      </c>
      <c r="Q103" s="188">
        <v>0</v>
      </c>
      <c r="R103" s="188">
        <f>Q103*H103</f>
        <v>0</v>
      </c>
      <c r="S103" s="188">
        <v>1.9</v>
      </c>
      <c r="T103" s="189">
        <f>S103*H103</f>
        <v>198.93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0" t="s">
        <v>124</v>
      </c>
      <c r="AT103" s="190" t="s">
        <v>120</v>
      </c>
      <c r="AU103" s="190" t="s">
        <v>132</v>
      </c>
      <c r="AY103" s="16" t="s">
        <v>119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6" t="s">
        <v>83</v>
      </c>
      <c r="BK103" s="191">
        <f>ROUND(I103*H103,2)</f>
        <v>0</v>
      </c>
      <c r="BL103" s="16" t="s">
        <v>124</v>
      </c>
      <c r="BM103" s="190" t="s">
        <v>233</v>
      </c>
    </row>
    <row r="104" spans="1:65" s="13" customFormat="1">
      <c r="B104" s="209"/>
      <c r="C104" s="210"/>
      <c r="D104" s="192" t="s">
        <v>234</v>
      </c>
      <c r="E104" s="211" t="s">
        <v>19</v>
      </c>
      <c r="F104" s="212" t="s">
        <v>235</v>
      </c>
      <c r="G104" s="210"/>
      <c r="H104" s="213">
        <v>33.75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234</v>
      </c>
      <c r="AU104" s="219" t="s">
        <v>132</v>
      </c>
      <c r="AV104" s="13" t="s">
        <v>85</v>
      </c>
      <c r="AW104" s="13" t="s">
        <v>37</v>
      </c>
      <c r="AX104" s="13" t="s">
        <v>75</v>
      </c>
      <c r="AY104" s="219" t="s">
        <v>119</v>
      </c>
    </row>
    <row r="105" spans="1:65" s="13" customFormat="1">
      <c r="B105" s="209"/>
      <c r="C105" s="210"/>
      <c r="D105" s="192" t="s">
        <v>234</v>
      </c>
      <c r="E105" s="211" t="s">
        <v>19</v>
      </c>
      <c r="F105" s="212" t="s">
        <v>236</v>
      </c>
      <c r="G105" s="210"/>
      <c r="H105" s="213">
        <v>37.950000000000003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234</v>
      </c>
      <c r="AU105" s="219" t="s">
        <v>132</v>
      </c>
      <c r="AV105" s="13" t="s">
        <v>85</v>
      </c>
      <c r="AW105" s="13" t="s">
        <v>37</v>
      </c>
      <c r="AX105" s="13" t="s">
        <v>75</v>
      </c>
      <c r="AY105" s="219" t="s">
        <v>119</v>
      </c>
    </row>
    <row r="106" spans="1:65" s="13" customFormat="1">
      <c r="B106" s="209"/>
      <c r="C106" s="210"/>
      <c r="D106" s="192" t="s">
        <v>234</v>
      </c>
      <c r="E106" s="211" t="s">
        <v>19</v>
      </c>
      <c r="F106" s="212" t="s">
        <v>237</v>
      </c>
      <c r="G106" s="210"/>
      <c r="H106" s="213">
        <v>33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234</v>
      </c>
      <c r="AU106" s="219" t="s">
        <v>132</v>
      </c>
      <c r="AV106" s="13" t="s">
        <v>85</v>
      </c>
      <c r="AW106" s="13" t="s">
        <v>37</v>
      </c>
      <c r="AX106" s="13" t="s">
        <v>75</v>
      </c>
      <c r="AY106" s="219" t="s">
        <v>119</v>
      </c>
    </row>
    <row r="107" spans="1:65" s="14" customFormat="1">
      <c r="B107" s="220"/>
      <c r="C107" s="221"/>
      <c r="D107" s="192" t="s">
        <v>234</v>
      </c>
      <c r="E107" s="222" t="s">
        <v>19</v>
      </c>
      <c r="F107" s="223" t="s">
        <v>238</v>
      </c>
      <c r="G107" s="221"/>
      <c r="H107" s="224">
        <v>104.7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234</v>
      </c>
      <c r="AU107" s="230" t="s">
        <v>132</v>
      </c>
      <c r="AV107" s="14" t="s">
        <v>124</v>
      </c>
      <c r="AW107" s="14" t="s">
        <v>37</v>
      </c>
      <c r="AX107" s="14" t="s">
        <v>83</v>
      </c>
      <c r="AY107" s="230" t="s">
        <v>119</v>
      </c>
    </row>
    <row r="108" spans="1:65" s="2" customFormat="1" ht="14.45" customHeight="1">
      <c r="A108" s="33"/>
      <c r="B108" s="34"/>
      <c r="C108" s="178" t="s">
        <v>85</v>
      </c>
      <c r="D108" s="178" t="s">
        <v>120</v>
      </c>
      <c r="E108" s="179" t="s">
        <v>239</v>
      </c>
      <c r="F108" s="180" t="s">
        <v>240</v>
      </c>
      <c r="G108" s="181" t="s">
        <v>241</v>
      </c>
      <c r="H108" s="182">
        <v>39</v>
      </c>
      <c r="I108" s="183"/>
      <c r="J108" s="184">
        <f>ROUND(I108*H108,2)</f>
        <v>0</v>
      </c>
      <c r="K108" s="185"/>
      <c r="L108" s="38"/>
      <c r="M108" s="186" t="s">
        <v>19</v>
      </c>
      <c r="N108" s="187" t="s">
        <v>46</v>
      </c>
      <c r="O108" s="63"/>
      <c r="P108" s="188">
        <f>O108*H108</f>
        <v>0</v>
      </c>
      <c r="Q108" s="188">
        <v>2.6980000000000001E-2</v>
      </c>
      <c r="R108" s="188">
        <f>Q108*H108</f>
        <v>1.0522199999999999</v>
      </c>
      <c r="S108" s="188">
        <v>0</v>
      </c>
      <c r="T108" s="189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0" t="s">
        <v>124</v>
      </c>
      <c r="AT108" s="190" t="s">
        <v>120</v>
      </c>
      <c r="AU108" s="190" t="s">
        <v>132</v>
      </c>
      <c r="AY108" s="16" t="s">
        <v>119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83</v>
      </c>
      <c r="BK108" s="191">
        <f>ROUND(I108*H108,2)</f>
        <v>0</v>
      </c>
      <c r="BL108" s="16" t="s">
        <v>124</v>
      </c>
      <c r="BM108" s="190" t="s">
        <v>242</v>
      </c>
    </row>
    <row r="109" spans="1:65" s="2" customFormat="1" ht="29.25">
      <c r="A109" s="33"/>
      <c r="B109" s="34"/>
      <c r="C109" s="35"/>
      <c r="D109" s="192" t="s">
        <v>126</v>
      </c>
      <c r="E109" s="35"/>
      <c r="F109" s="193" t="s">
        <v>243</v>
      </c>
      <c r="G109" s="35"/>
      <c r="H109" s="35"/>
      <c r="I109" s="107"/>
      <c r="J109" s="35"/>
      <c r="K109" s="35"/>
      <c r="L109" s="38"/>
      <c r="M109" s="194"/>
      <c r="N109" s="195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126</v>
      </c>
      <c r="AU109" s="16" t="s">
        <v>132</v>
      </c>
    </row>
    <row r="110" spans="1:65" s="2" customFormat="1" ht="14.45" customHeight="1">
      <c r="A110" s="33"/>
      <c r="B110" s="34"/>
      <c r="C110" s="178" t="s">
        <v>132</v>
      </c>
      <c r="D110" s="178" t="s">
        <v>120</v>
      </c>
      <c r="E110" s="179" t="s">
        <v>244</v>
      </c>
      <c r="F110" s="180" t="s">
        <v>245</v>
      </c>
      <c r="G110" s="181" t="s">
        <v>246</v>
      </c>
      <c r="H110" s="182">
        <v>240</v>
      </c>
      <c r="I110" s="183"/>
      <c r="J110" s="184">
        <f>ROUND(I110*H110,2)</f>
        <v>0</v>
      </c>
      <c r="K110" s="185"/>
      <c r="L110" s="38"/>
      <c r="M110" s="186" t="s">
        <v>19</v>
      </c>
      <c r="N110" s="187" t="s">
        <v>46</v>
      </c>
      <c r="O110" s="63"/>
      <c r="P110" s="188">
        <f>O110*H110</f>
        <v>0</v>
      </c>
      <c r="Q110" s="188">
        <v>4.0000000000000003E-5</v>
      </c>
      <c r="R110" s="188">
        <f>Q110*H110</f>
        <v>9.6000000000000009E-3</v>
      </c>
      <c r="S110" s="188">
        <v>0</v>
      </c>
      <c r="T110" s="189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0" t="s">
        <v>124</v>
      </c>
      <c r="AT110" s="190" t="s">
        <v>120</v>
      </c>
      <c r="AU110" s="190" t="s">
        <v>132</v>
      </c>
      <c r="AY110" s="16" t="s">
        <v>119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83</v>
      </c>
      <c r="BK110" s="191">
        <f>ROUND(I110*H110,2)</f>
        <v>0</v>
      </c>
      <c r="BL110" s="16" t="s">
        <v>124</v>
      </c>
      <c r="BM110" s="190" t="s">
        <v>247</v>
      </c>
    </row>
    <row r="111" spans="1:65" s="2" customFormat="1" ht="24.2" customHeight="1">
      <c r="A111" s="33"/>
      <c r="B111" s="34"/>
      <c r="C111" s="178" t="s">
        <v>124</v>
      </c>
      <c r="D111" s="178" t="s">
        <v>120</v>
      </c>
      <c r="E111" s="179" t="s">
        <v>248</v>
      </c>
      <c r="F111" s="180" t="s">
        <v>249</v>
      </c>
      <c r="G111" s="181" t="s">
        <v>250</v>
      </c>
      <c r="H111" s="182">
        <v>30</v>
      </c>
      <c r="I111" s="183"/>
      <c r="J111" s="184">
        <f>ROUND(I111*H111,2)</f>
        <v>0</v>
      </c>
      <c r="K111" s="185"/>
      <c r="L111" s="38"/>
      <c r="M111" s="186" t="s">
        <v>19</v>
      </c>
      <c r="N111" s="187" t="s">
        <v>46</v>
      </c>
      <c r="O111" s="63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0" t="s">
        <v>124</v>
      </c>
      <c r="AT111" s="190" t="s">
        <v>120</v>
      </c>
      <c r="AU111" s="190" t="s">
        <v>132</v>
      </c>
      <c r="AY111" s="16" t="s">
        <v>119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6" t="s">
        <v>83</v>
      </c>
      <c r="BK111" s="191">
        <f>ROUND(I111*H111,2)</f>
        <v>0</v>
      </c>
      <c r="BL111" s="16" t="s">
        <v>124</v>
      </c>
      <c r="BM111" s="190" t="s">
        <v>251</v>
      </c>
    </row>
    <row r="112" spans="1:65" s="11" customFormat="1" ht="20.85" customHeight="1">
      <c r="B112" s="164"/>
      <c r="C112" s="165"/>
      <c r="D112" s="166" t="s">
        <v>74</v>
      </c>
      <c r="E112" s="207" t="s">
        <v>174</v>
      </c>
      <c r="F112" s="207" t="s">
        <v>252</v>
      </c>
      <c r="G112" s="165"/>
      <c r="H112" s="165"/>
      <c r="I112" s="168"/>
      <c r="J112" s="208">
        <f>BK112</f>
        <v>0</v>
      </c>
      <c r="K112" s="165"/>
      <c r="L112" s="170"/>
      <c r="M112" s="171"/>
      <c r="N112" s="172"/>
      <c r="O112" s="172"/>
      <c r="P112" s="173">
        <f>SUM(P113:P119)</f>
        <v>0</v>
      </c>
      <c r="Q112" s="172"/>
      <c r="R112" s="173">
        <f>SUM(R113:R119)</f>
        <v>0</v>
      </c>
      <c r="S112" s="172"/>
      <c r="T112" s="174">
        <f>SUM(T113:T119)</f>
        <v>0</v>
      </c>
      <c r="AR112" s="175" t="s">
        <v>83</v>
      </c>
      <c r="AT112" s="176" t="s">
        <v>74</v>
      </c>
      <c r="AU112" s="176" t="s">
        <v>85</v>
      </c>
      <c r="AY112" s="175" t="s">
        <v>119</v>
      </c>
      <c r="BK112" s="177">
        <f>SUM(BK113:BK119)</f>
        <v>0</v>
      </c>
    </row>
    <row r="113" spans="1:65" s="2" customFormat="1" ht="14.45" customHeight="1">
      <c r="A113" s="33"/>
      <c r="B113" s="34"/>
      <c r="C113" s="178" t="s">
        <v>118</v>
      </c>
      <c r="D113" s="178" t="s">
        <v>120</v>
      </c>
      <c r="E113" s="179" t="s">
        <v>253</v>
      </c>
      <c r="F113" s="180" t="s">
        <v>254</v>
      </c>
      <c r="G113" s="181" t="s">
        <v>232</v>
      </c>
      <c r="H113" s="182">
        <v>90</v>
      </c>
      <c r="I113" s="183"/>
      <c r="J113" s="184">
        <f>ROUND(I113*H113,2)</f>
        <v>0</v>
      </c>
      <c r="K113" s="185"/>
      <c r="L113" s="38"/>
      <c r="M113" s="186" t="s">
        <v>19</v>
      </c>
      <c r="N113" s="187" t="s">
        <v>46</v>
      </c>
      <c r="O113" s="63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0" t="s">
        <v>124</v>
      </c>
      <c r="AT113" s="190" t="s">
        <v>120</v>
      </c>
      <c r="AU113" s="190" t="s">
        <v>132</v>
      </c>
      <c r="AY113" s="16" t="s">
        <v>119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83</v>
      </c>
      <c r="BK113" s="191">
        <f>ROUND(I113*H113,2)</f>
        <v>0</v>
      </c>
      <c r="BL113" s="16" t="s">
        <v>124</v>
      </c>
      <c r="BM113" s="190" t="s">
        <v>255</v>
      </c>
    </row>
    <row r="114" spans="1:65" s="13" customFormat="1">
      <c r="B114" s="209"/>
      <c r="C114" s="210"/>
      <c r="D114" s="192" t="s">
        <v>234</v>
      </c>
      <c r="E114" s="211" t="s">
        <v>19</v>
      </c>
      <c r="F114" s="212" t="s">
        <v>256</v>
      </c>
      <c r="G114" s="210"/>
      <c r="H114" s="213">
        <v>90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234</v>
      </c>
      <c r="AU114" s="219" t="s">
        <v>132</v>
      </c>
      <c r="AV114" s="13" t="s">
        <v>85</v>
      </c>
      <c r="AW114" s="13" t="s">
        <v>37</v>
      </c>
      <c r="AX114" s="13" t="s">
        <v>75</v>
      </c>
      <c r="AY114" s="219" t="s">
        <v>119</v>
      </c>
    </row>
    <row r="115" spans="1:65" s="14" customFormat="1">
      <c r="B115" s="220"/>
      <c r="C115" s="221"/>
      <c r="D115" s="192" t="s">
        <v>234</v>
      </c>
      <c r="E115" s="222" t="s">
        <v>19</v>
      </c>
      <c r="F115" s="223" t="s">
        <v>238</v>
      </c>
      <c r="G115" s="221"/>
      <c r="H115" s="224">
        <v>90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234</v>
      </c>
      <c r="AU115" s="230" t="s">
        <v>132</v>
      </c>
      <c r="AV115" s="14" t="s">
        <v>124</v>
      </c>
      <c r="AW115" s="14" t="s">
        <v>37</v>
      </c>
      <c r="AX115" s="14" t="s">
        <v>83</v>
      </c>
      <c r="AY115" s="230" t="s">
        <v>119</v>
      </c>
    </row>
    <row r="116" spans="1:65" s="2" customFormat="1" ht="24.2" customHeight="1">
      <c r="A116" s="33"/>
      <c r="B116" s="34"/>
      <c r="C116" s="178" t="s">
        <v>145</v>
      </c>
      <c r="D116" s="178" t="s">
        <v>120</v>
      </c>
      <c r="E116" s="179" t="s">
        <v>257</v>
      </c>
      <c r="F116" s="180" t="s">
        <v>258</v>
      </c>
      <c r="G116" s="181" t="s">
        <v>232</v>
      </c>
      <c r="H116" s="182">
        <v>18.96</v>
      </c>
      <c r="I116" s="183"/>
      <c r="J116" s="184">
        <f>ROUND(I116*H116,2)</f>
        <v>0</v>
      </c>
      <c r="K116" s="185"/>
      <c r="L116" s="38"/>
      <c r="M116" s="186" t="s">
        <v>19</v>
      </c>
      <c r="N116" s="187" t="s">
        <v>46</v>
      </c>
      <c r="O116" s="63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0" t="s">
        <v>124</v>
      </c>
      <c r="AT116" s="190" t="s">
        <v>120</v>
      </c>
      <c r="AU116" s="190" t="s">
        <v>132</v>
      </c>
      <c r="AY116" s="16" t="s">
        <v>119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6" t="s">
        <v>83</v>
      </c>
      <c r="BK116" s="191">
        <f>ROUND(I116*H116,2)</f>
        <v>0</v>
      </c>
      <c r="BL116" s="16" t="s">
        <v>124</v>
      </c>
      <c r="BM116" s="190" t="s">
        <v>259</v>
      </c>
    </row>
    <row r="117" spans="1:65" s="13" customFormat="1">
      <c r="B117" s="209"/>
      <c r="C117" s="210"/>
      <c r="D117" s="192" t="s">
        <v>234</v>
      </c>
      <c r="E117" s="211" t="s">
        <v>19</v>
      </c>
      <c r="F117" s="212" t="s">
        <v>260</v>
      </c>
      <c r="G117" s="210"/>
      <c r="H117" s="213">
        <v>16.559999999999999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234</v>
      </c>
      <c r="AU117" s="219" t="s">
        <v>132</v>
      </c>
      <c r="AV117" s="13" t="s">
        <v>85</v>
      </c>
      <c r="AW117" s="13" t="s">
        <v>37</v>
      </c>
      <c r="AX117" s="13" t="s">
        <v>75</v>
      </c>
      <c r="AY117" s="219" t="s">
        <v>119</v>
      </c>
    </row>
    <row r="118" spans="1:65" s="13" customFormat="1">
      <c r="B118" s="209"/>
      <c r="C118" s="210"/>
      <c r="D118" s="192" t="s">
        <v>234</v>
      </c>
      <c r="E118" s="211" t="s">
        <v>19</v>
      </c>
      <c r="F118" s="212" t="s">
        <v>261</v>
      </c>
      <c r="G118" s="210"/>
      <c r="H118" s="213">
        <v>2.4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234</v>
      </c>
      <c r="AU118" s="219" t="s">
        <v>132</v>
      </c>
      <c r="AV118" s="13" t="s">
        <v>85</v>
      </c>
      <c r="AW118" s="13" t="s">
        <v>37</v>
      </c>
      <c r="AX118" s="13" t="s">
        <v>75</v>
      </c>
      <c r="AY118" s="219" t="s">
        <v>119</v>
      </c>
    </row>
    <row r="119" spans="1:65" s="14" customFormat="1">
      <c r="B119" s="220"/>
      <c r="C119" s="221"/>
      <c r="D119" s="192" t="s">
        <v>234</v>
      </c>
      <c r="E119" s="222" t="s">
        <v>19</v>
      </c>
      <c r="F119" s="223" t="s">
        <v>238</v>
      </c>
      <c r="G119" s="221"/>
      <c r="H119" s="224">
        <v>18.959999999999997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234</v>
      </c>
      <c r="AU119" s="230" t="s">
        <v>132</v>
      </c>
      <c r="AV119" s="14" t="s">
        <v>124</v>
      </c>
      <c r="AW119" s="14" t="s">
        <v>37</v>
      </c>
      <c r="AX119" s="14" t="s">
        <v>83</v>
      </c>
      <c r="AY119" s="230" t="s">
        <v>119</v>
      </c>
    </row>
    <row r="120" spans="1:65" s="11" customFormat="1" ht="20.85" customHeight="1">
      <c r="B120" s="164"/>
      <c r="C120" s="165"/>
      <c r="D120" s="166" t="s">
        <v>74</v>
      </c>
      <c r="E120" s="207" t="s">
        <v>179</v>
      </c>
      <c r="F120" s="207" t="s">
        <v>262</v>
      </c>
      <c r="G120" s="165"/>
      <c r="H120" s="165"/>
      <c r="I120" s="168"/>
      <c r="J120" s="208">
        <f>BK120</f>
        <v>0</v>
      </c>
      <c r="K120" s="165"/>
      <c r="L120" s="170"/>
      <c r="M120" s="171"/>
      <c r="N120" s="172"/>
      <c r="O120" s="172"/>
      <c r="P120" s="173">
        <f>SUM(P121:P124)</f>
        <v>0</v>
      </c>
      <c r="Q120" s="172"/>
      <c r="R120" s="173">
        <f>SUM(R121:R124)</f>
        <v>0</v>
      </c>
      <c r="S120" s="172"/>
      <c r="T120" s="174">
        <f>SUM(T121:T124)</f>
        <v>0</v>
      </c>
      <c r="AR120" s="175" t="s">
        <v>83</v>
      </c>
      <c r="AT120" s="176" t="s">
        <v>74</v>
      </c>
      <c r="AU120" s="176" t="s">
        <v>85</v>
      </c>
      <c r="AY120" s="175" t="s">
        <v>119</v>
      </c>
      <c r="BK120" s="177">
        <f>SUM(BK121:BK124)</f>
        <v>0</v>
      </c>
    </row>
    <row r="121" spans="1:65" s="2" customFormat="1" ht="37.9" customHeight="1">
      <c r="A121" s="33"/>
      <c r="B121" s="34"/>
      <c r="C121" s="178" t="s">
        <v>149</v>
      </c>
      <c r="D121" s="178" t="s">
        <v>120</v>
      </c>
      <c r="E121" s="179" t="s">
        <v>263</v>
      </c>
      <c r="F121" s="180" t="s">
        <v>264</v>
      </c>
      <c r="G121" s="181" t="s">
        <v>232</v>
      </c>
      <c r="H121" s="182">
        <v>112.22</v>
      </c>
      <c r="I121" s="183"/>
      <c r="J121" s="184">
        <f>ROUND(I121*H121,2)</f>
        <v>0</v>
      </c>
      <c r="K121" s="185"/>
      <c r="L121" s="38"/>
      <c r="M121" s="186" t="s">
        <v>19</v>
      </c>
      <c r="N121" s="187" t="s">
        <v>46</v>
      </c>
      <c r="O121" s="63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0" t="s">
        <v>124</v>
      </c>
      <c r="AT121" s="190" t="s">
        <v>120</v>
      </c>
      <c r="AU121" s="190" t="s">
        <v>132</v>
      </c>
      <c r="AY121" s="16" t="s">
        <v>119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83</v>
      </c>
      <c r="BK121" s="191">
        <f>ROUND(I121*H121,2)</f>
        <v>0</v>
      </c>
      <c r="BL121" s="16" t="s">
        <v>124</v>
      </c>
      <c r="BM121" s="190" t="s">
        <v>265</v>
      </c>
    </row>
    <row r="122" spans="1:65" s="13" customFormat="1">
      <c r="B122" s="209"/>
      <c r="C122" s="210"/>
      <c r="D122" s="192" t="s">
        <v>234</v>
      </c>
      <c r="E122" s="211" t="s">
        <v>19</v>
      </c>
      <c r="F122" s="212" t="s">
        <v>266</v>
      </c>
      <c r="G122" s="210"/>
      <c r="H122" s="213">
        <v>81.42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234</v>
      </c>
      <c r="AU122" s="219" t="s">
        <v>132</v>
      </c>
      <c r="AV122" s="13" t="s">
        <v>85</v>
      </c>
      <c r="AW122" s="13" t="s">
        <v>37</v>
      </c>
      <c r="AX122" s="13" t="s">
        <v>75</v>
      </c>
      <c r="AY122" s="219" t="s">
        <v>119</v>
      </c>
    </row>
    <row r="123" spans="1:65" s="13" customFormat="1">
      <c r="B123" s="209"/>
      <c r="C123" s="210"/>
      <c r="D123" s="192" t="s">
        <v>234</v>
      </c>
      <c r="E123" s="211" t="s">
        <v>19</v>
      </c>
      <c r="F123" s="212" t="s">
        <v>267</v>
      </c>
      <c r="G123" s="210"/>
      <c r="H123" s="213">
        <v>30.8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234</v>
      </c>
      <c r="AU123" s="219" t="s">
        <v>132</v>
      </c>
      <c r="AV123" s="13" t="s">
        <v>85</v>
      </c>
      <c r="AW123" s="13" t="s">
        <v>37</v>
      </c>
      <c r="AX123" s="13" t="s">
        <v>75</v>
      </c>
      <c r="AY123" s="219" t="s">
        <v>119</v>
      </c>
    </row>
    <row r="124" spans="1:65" s="14" customFormat="1">
      <c r="B124" s="220"/>
      <c r="C124" s="221"/>
      <c r="D124" s="192" t="s">
        <v>234</v>
      </c>
      <c r="E124" s="222" t="s">
        <v>19</v>
      </c>
      <c r="F124" s="223" t="s">
        <v>238</v>
      </c>
      <c r="G124" s="221"/>
      <c r="H124" s="224">
        <v>112.22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234</v>
      </c>
      <c r="AU124" s="230" t="s">
        <v>132</v>
      </c>
      <c r="AV124" s="14" t="s">
        <v>124</v>
      </c>
      <c r="AW124" s="14" t="s">
        <v>37</v>
      </c>
      <c r="AX124" s="14" t="s">
        <v>83</v>
      </c>
      <c r="AY124" s="230" t="s">
        <v>119</v>
      </c>
    </row>
    <row r="125" spans="1:65" s="11" customFormat="1" ht="20.85" customHeight="1">
      <c r="B125" s="164"/>
      <c r="C125" s="165"/>
      <c r="D125" s="166" t="s">
        <v>74</v>
      </c>
      <c r="E125" s="207" t="s">
        <v>8</v>
      </c>
      <c r="F125" s="207" t="s">
        <v>268</v>
      </c>
      <c r="G125" s="165"/>
      <c r="H125" s="165"/>
      <c r="I125" s="168"/>
      <c r="J125" s="208">
        <f>BK125</f>
        <v>0</v>
      </c>
      <c r="K125" s="165"/>
      <c r="L125" s="170"/>
      <c r="M125" s="171"/>
      <c r="N125" s="172"/>
      <c r="O125" s="172"/>
      <c r="P125" s="173">
        <f>SUM(P126:P137)</f>
        <v>0</v>
      </c>
      <c r="Q125" s="172"/>
      <c r="R125" s="173">
        <f>SUM(R126:R137)</f>
        <v>0.14960000000000001</v>
      </c>
      <c r="S125" s="172"/>
      <c r="T125" s="174">
        <f>SUM(T126:T137)</f>
        <v>0</v>
      </c>
      <c r="AR125" s="175" t="s">
        <v>83</v>
      </c>
      <c r="AT125" s="176" t="s">
        <v>74</v>
      </c>
      <c r="AU125" s="176" t="s">
        <v>85</v>
      </c>
      <c r="AY125" s="175" t="s">
        <v>119</v>
      </c>
      <c r="BK125" s="177">
        <f>SUM(BK126:BK137)</f>
        <v>0</v>
      </c>
    </row>
    <row r="126" spans="1:65" s="2" customFormat="1" ht="14.45" customHeight="1">
      <c r="A126" s="33"/>
      <c r="B126" s="34"/>
      <c r="C126" s="178" t="s">
        <v>154</v>
      </c>
      <c r="D126" s="178" t="s">
        <v>120</v>
      </c>
      <c r="E126" s="179" t="s">
        <v>269</v>
      </c>
      <c r="F126" s="180" t="s">
        <v>270</v>
      </c>
      <c r="G126" s="181" t="s">
        <v>271</v>
      </c>
      <c r="H126" s="182">
        <v>50</v>
      </c>
      <c r="I126" s="183"/>
      <c r="J126" s="184">
        <f>ROUND(I126*H126,2)</f>
        <v>0</v>
      </c>
      <c r="K126" s="185"/>
      <c r="L126" s="38"/>
      <c r="M126" s="186" t="s">
        <v>19</v>
      </c>
      <c r="N126" s="187" t="s">
        <v>46</v>
      </c>
      <c r="O126" s="63"/>
      <c r="P126" s="188">
        <f>O126*H126</f>
        <v>0</v>
      </c>
      <c r="Q126" s="188">
        <v>8.4999999999999995E-4</v>
      </c>
      <c r="R126" s="188">
        <f>Q126*H126</f>
        <v>4.2499999999999996E-2</v>
      </c>
      <c r="S126" s="188">
        <v>0</v>
      </c>
      <c r="T126" s="18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0" t="s">
        <v>124</v>
      </c>
      <c r="AT126" s="190" t="s">
        <v>120</v>
      </c>
      <c r="AU126" s="190" t="s">
        <v>132</v>
      </c>
      <c r="AY126" s="16" t="s">
        <v>119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83</v>
      </c>
      <c r="BK126" s="191">
        <f>ROUND(I126*H126,2)</f>
        <v>0</v>
      </c>
      <c r="BL126" s="16" t="s">
        <v>124</v>
      </c>
      <c r="BM126" s="190" t="s">
        <v>272</v>
      </c>
    </row>
    <row r="127" spans="1:65" s="13" customFormat="1">
      <c r="B127" s="209"/>
      <c r="C127" s="210"/>
      <c r="D127" s="192" t="s">
        <v>234</v>
      </c>
      <c r="E127" s="211" t="s">
        <v>19</v>
      </c>
      <c r="F127" s="212" t="s">
        <v>273</v>
      </c>
      <c r="G127" s="210"/>
      <c r="H127" s="213">
        <v>50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234</v>
      </c>
      <c r="AU127" s="219" t="s">
        <v>132</v>
      </c>
      <c r="AV127" s="13" t="s">
        <v>85</v>
      </c>
      <c r="AW127" s="13" t="s">
        <v>37</v>
      </c>
      <c r="AX127" s="13" t="s">
        <v>75</v>
      </c>
      <c r="AY127" s="219" t="s">
        <v>119</v>
      </c>
    </row>
    <row r="128" spans="1:65" s="14" customFormat="1">
      <c r="B128" s="220"/>
      <c r="C128" s="221"/>
      <c r="D128" s="192" t="s">
        <v>234</v>
      </c>
      <c r="E128" s="222" t="s">
        <v>19</v>
      </c>
      <c r="F128" s="223" t="s">
        <v>238</v>
      </c>
      <c r="G128" s="221"/>
      <c r="H128" s="224">
        <v>50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234</v>
      </c>
      <c r="AU128" s="230" t="s">
        <v>132</v>
      </c>
      <c r="AV128" s="14" t="s">
        <v>124</v>
      </c>
      <c r="AW128" s="14" t="s">
        <v>37</v>
      </c>
      <c r="AX128" s="14" t="s">
        <v>83</v>
      </c>
      <c r="AY128" s="230" t="s">
        <v>119</v>
      </c>
    </row>
    <row r="129" spans="1:65" s="2" customFormat="1" ht="14.45" customHeight="1">
      <c r="A129" s="33"/>
      <c r="B129" s="34"/>
      <c r="C129" s="178" t="s">
        <v>159</v>
      </c>
      <c r="D129" s="178" t="s">
        <v>120</v>
      </c>
      <c r="E129" s="179" t="s">
        <v>274</v>
      </c>
      <c r="F129" s="180" t="s">
        <v>275</v>
      </c>
      <c r="G129" s="181" t="s">
        <v>271</v>
      </c>
      <c r="H129" s="182">
        <v>90</v>
      </c>
      <c r="I129" s="183"/>
      <c r="J129" s="184">
        <f>ROUND(I129*H129,2)</f>
        <v>0</v>
      </c>
      <c r="K129" s="185"/>
      <c r="L129" s="38"/>
      <c r="M129" s="186" t="s">
        <v>19</v>
      </c>
      <c r="N129" s="187" t="s">
        <v>46</v>
      </c>
      <c r="O129" s="63"/>
      <c r="P129" s="188">
        <f>O129*H129</f>
        <v>0</v>
      </c>
      <c r="Q129" s="188">
        <v>1.1900000000000001E-3</v>
      </c>
      <c r="R129" s="188">
        <f>Q129*H129</f>
        <v>0.1071</v>
      </c>
      <c r="S129" s="188">
        <v>0</v>
      </c>
      <c r="T129" s="189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0" t="s">
        <v>124</v>
      </c>
      <c r="AT129" s="190" t="s">
        <v>120</v>
      </c>
      <c r="AU129" s="190" t="s">
        <v>132</v>
      </c>
      <c r="AY129" s="16" t="s">
        <v>119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83</v>
      </c>
      <c r="BK129" s="191">
        <f>ROUND(I129*H129,2)</f>
        <v>0</v>
      </c>
      <c r="BL129" s="16" t="s">
        <v>124</v>
      </c>
      <c r="BM129" s="190" t="s">
        <v>276</v>
      </c>
    </row>
    <row r="130" spans="1:65" s="13" customFormat="1">
      <c r="B130" s="209"/>
      <c r="C130" s="210"/>
      <c r="D130" s="192" t="s">
        <v>234</v>
      </c>
      <c r="E130" s="211" t="s">
        <v>19</v>
      </c>
      <c r="F130" s="212" t="s">
        <v>277</v>
      </c>
      <c r="G130" s="210"/>
      <c r="H130" s="213">
        <v>90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234</v>
      </c>
      <c r="AU130" s="219" t="s">
        <v>132</v>
      </c>
      <c r="AV130" s="13" t="s">
        <v>85</v>
      </c>
      <c r="AW130" s="13" t="s">
        <v>37</v>
      </c>
      <c r="AX130" s="13" t="s">
        <v>75</v>
      </c>
      <c r="AY130" s="219" t="s">
        <v>119</v>
      </c>
    </row>
    <row r="131" spans="1:65" s="14" customFormat="1">
      <c r="B131" s="220"/>
      <c r="C131" s="221"/>
      <c r="D131" s="192" t="s">
        <v>234</v>
      </c>
      <c r="E131" s="222" t="s">
        <v>19</v>
      </c>
      <c r="F131" s="223" t="s">
        <v>238</v>
      </c>
      <c r="G131" s="221"/>
      <c r="H131" s="224">
        <v>90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234</v>
      </c>
      <c r="AU131" s="230" t="s">
        <v>132</v>
      </c>
      <c r="AV131" s="14" t="s">
        <v>124</v>
      </c>
      <c r="AW131" s="14" t="s">
        <v>37</v>
      </c>
      <c r="AX131" s="14" t="s">
        <v>83</v>
      </c>
      <c r="AY131" s="230" t="s">
        <v>119</v>
      </c>
    </row>
    <row r="132" spans="1:65" s="2" customFormat="1" ht="24.2" customHeight="1">
      <c r="A132" s="33"/>
      <c r="B132" s="34"/>
      <c r="C132" s="178" t="s">
        <v>164</v>
      </c>
      <c r="D132" s="178" t="s">
        <v>120</v>
      </c>
      <c r="E132" s="179" t="s">
        <v>278</v>
      </c>
      <c r="F132" s="180" t="s">
        <v>279</v>
      </c>
      <c r="G132" s="181" t="s">
        <v>271</v>
      </c>
      <c r="H132" s="182">
        <v>50</v>
      </c>
      <c r="I132" s="183"/>
      <c r="J132" s="184">
        <f>ROUND(I132*H132,2)</f>
        <v>0</v>
      </c>
      <c r="K132" s="185"/>
      <c r="L132" s="38"/>
      <c r="M132" s="186" t="s">
        <v>19</v>
      </c>
      <c r="N132" s="187" t="s">
        <v>46</v>
      </c>
      <c r="O132" s="63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0" t="s">
        <v>124</v>
      </c>
      <c r="AT132" s="190" t="s">
        <v>120</v>
      </c>
      <c r="AU132" s="190" t="s">
        <v>132</v>
      </c>
      <c r="AY132" s="16" t="s">
        <v>119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83</v>
      </c>
      <c r="BK132" s="191">
        <f>ROUND(I132*H132,2)</f>
        <v>0</v>
      </c>
      <c r="BL132" s="16" t="s">
        <v>124</v>
      </c>
      <c r="BM132" s="190" t="s">
        <v>280</v>
      </c>
    </row>
    <row r="133" spans="1:65" s="13" customFormat="1">
      <c r="B133" s="209"/>
      <c r="C133" s="210"/>
      <c r="D133" s="192" t="s">
        <v>234</v>
      </c>
      <c r="E133" s="211" t="s">
        <v>19</v>
      </c>
      <c r="F133" s="212" t="s">
        <v>273</v>
      </c>
      <c r="G133" s="210"/>
      <c r="H133" s="213">
        <v>50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234</v>
      </c>
      <c r="AU133" s="219" t="s">
        <v>132</v>
      </c>
      <c r="AV133" s="13" t="s">
        <v>85</v>
      </c>
      <c r="AW133" s="13" t="s">
        <v>37</v>
      </c>
      <c r="AX133" s="13" t="s">
        <v>75</v>
      </c>
      <c r="AY133" s="219" t="s">
        <v>119</v>
      </c>
    </row>
    <row r="134" spans="1:65" s="14" customFormat="1">
      <c r="B134" s="220"/>
      <c r="C134" s="221"/>
      <c r="D134" s="192" t="s">
        <v>234</v>
      </c>
      <c r="E134" s="222" t="s">
        <v>19</v>
      </c>
      <c r="F134" s="223" t="s">
        <v>238</v>
      </c>
      <c r="G134" s="221"/>
      <c r="H134" s="224">
        <v>50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234</v>
      </c>
      <c r="AU134" s="230" t="s">
        <v>132</v>
      </c>
      <c r="AV134" s="14" t="s">
        <v>124</v>
      </c>
      <c r="AW134" s="14" t="s">
        <v>37</v>
      </c>
      <c r="AX134" s="14" t="s">
        <v>83</v>
      </c>
      <c r="AY134" s="230" t="s">
        <v>119</v>
      </c>
    </row>
    <row r="135" spans="1:65" s="2" customFormat="1" ht="24.2" customHeight="1">
      <c r="A135" s="33"/>
      <c r="B135" s="34"/>
      <c r="C135" s="178" t="s">
        <v>169</v>
      </c>
      <c r="D135" s="178" t="s">
        <v>120</v>
      </c>
      <c r="E135" s="179" t="s">
        <v>281</v>
      </c>
      <c r="F135" s="180" t="s">
        <v>282</v>
      </c>
      <c r="G135" s="181" t="s">
        <v>271</v>
      </c>
      <c r="H135" s="182">
        <v>90</v>
      </c>
      <c r="I135" s="183"/>
      <c r="J135" s="184">
        <f>ROUND(I135*H135,2)</f>
        <v>0</v>
      </c>
      <c r="K135" s="185"/>
      <c r="L135" s="38"/>
      <c r="M135" s="186" t="s">
        <v>19</v>
      </c>
      <c r="N135" s="187" t="s">
        <v>46</v>
      </c>
      <c r="O135" s="63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0" t="s">
        <v>124</v>
      </c>
      <c r="AT135" s="190" t="s">
        <v>120</v>
      </c>
      <c r="AU135" s="190" t="s">
        <v>132</v>
      </c>
      <c r="AY135" s="16" t="s">
        <v>119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83</v>
      </c>
      <c r="BK135" s="191">
        <f>ROUND(I135*H135,2)</f>
        <v>0</v>
      </c>
      <c r="BL135" s="16" t="s">
        <v>124</v>
      </c>
      <c r="BM135" s="190" t="s">
        <v>283</v>
      </c>
    </row>
    <row r="136" spans="1:65" s="13" customFormat="1">
      <c r="B136" s="209"/>
      <c r="C136" s="210"/>
      <c r="D136" s="192" t="s">
        <v>234</v>
      </c>
      <c r="E136" s="211" t="s">
        <v>19</v>
      </c>
      <c r="F136" s="212" t="s">
        <v>277</v>
      </c>
      <c r="G136" s="210"/>
      <c r="H136" s="213">
        <v>90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234</v>
      </c>
      <c r="AU136" s="219" t="s">
        <v>132</v>
      </c>
      <c r="AV136" s="13" t="s">
        <v>85</v>
      </c>
      <c r="AW136" s="13" t="s">
        <v>37</v>
      </c>
      <c r="AX136" s="13" t="s">
        <v>75</v>
      </c>
      <c r="AY136" s="219" t="s">
        <v>119</v>
      </c>
    </row>
    <row r="137" spans="1:65" s="14" customFormat="1">
      <c r="B137" s="220"/>
      <c r="C137" s="221"/>
      <c r="D137" s="192" t="s">
        <v>234</v>
      </c>
      <c r="E137" s="222" t="s">
        <v>19</v>
      </c>
      <c r="F137" s="223" t="s">
        <v>238</v>
      </c>
      <c r="G137" s="221"/>
      <c r="H137" s="224">
        <v>90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234</v>
      </c>
      <c r="AU137" s="230" t="s">
        <v>132</v>
      </c>
      <c r="AV137" s="14" t="s">
        <v>124</v>
      </c>
      <c r="AW137" s="14" t="s">
        <v>37</v>
      </c>
      <c r="AX137" s="14" t="s">
        <v>83</v>
      </c>
      <c r="AY137" s="230" t="s">
        <v>119</v>
      </c>
    </row>
    <row r="138" spans="1:65" s="11" customFormat="1" ht="20.85" customHeight="1">
      <c r="B138" s="164"/>
      <c r="C138" s="165"/>
      <c r="D138" s="166" t="s">
        <v>74</v>
      </c>
      <c r="E138" s="207" t="s">
        <v>191</v>
      </c>
      <c r="F138" s="207" t="s">
        <v>284</v>
      </c>
      <c r="G138" s="165"/>
      <c r="H138" s="165"/>
      <c r="I138" s="168"/>
      <c r="J138" s="208">
        <f>BK138</f>
        <v>0</v>
      </c>
      <c r="K138" s="165"/>
      <c r="L138" s="170"/>
      <c r="M138" s="171"/>
      <c r="N138" s="172"/>
      <c r="O138" s="172"/>
      <c r="P138" s="173">
        <f>SUM(P139:P164)</f>
        <v>0</v>
      </c>
      <c r="Q138" s="172"/>
      <c r="R138" s="173">
        <f>SUM(R139:R164)</f>
        <v>0</v>
      </c>
      <c r="S138" s="172"/>
      <c r="T138" s="174">
        <f>SUM(T139:T164)</f>
        <v>0</v>
      </c>
      <c r="AR138" s="175" t="s">
        <v>83</v>
      </c>
      <c r="AT138" s="176" t="s">
        <v>74</v>
      </c>
      <c r="AU138" s="176" t="s">
        <v>85</v>
      </c>
      <c r="AY138" s="175" t="s">
        <v>119</v>
      </c>
      <c r="BK138" s="177">
        <f>SUM(BK139:BK164)</f>
        <v>0</v>
      </c>
    </row>
    <row r="139" spans="1:65" s="2" customFormat="1" ht="37.9" customHeight="1">
      <c r="A139" s="33"/>
      <c r="B139" s="34"/>
      <c r="C139" s="178" t="s">
        <v>174</v>
      </c>
      <c r="D139" s="178" t="s">
        <v>120</v>
      </c>
      <c r="E139" s="179" t="s">
        <v>285</v>
      </c>
      <c r="F139" s="180" t="s">
        <v>286</v>
      </c>
      <c r="G139" s="181" t="s">
        <v>232</v>
      </c>
      <c r="H139" s="182">
        <v>226.44</v>
      </c>
      <c r="I139" s="183"/>
      <c r="J139" s="184">
        <f>ROUND(I139*H139,2)</f>
        <v>0</v>
      </c>
      <c r="K139" s="185"/>
      <c r="L139" s="38"/>
      <c r="M139" s="186" t="s">
        <v>19</v>
      </c>
      <c r="N139" s="187" t="s">
        <v>46</v>
      </c>
      <c r="O139" s="63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0" t="s">
        <v>124</v>
      </c>
      <c r="AT139" s="190" t="s">
        <v>120</v>
      </c>
      <c r="AU139" s="190" t="s">
        <v>132</v>
      </c>
      <c r="AY139" s="16" t="s">
        <v>119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83</v>
      </c>
      <c r="BK139" s="191">
        <f>ROUND(I139*H139,2)</f>
        <v>0</v>
      </c>
      <c r="BL139" s="16" t="s">
        <v>124</v>
      </c>
      <c r="BM139" s="190" t="s">
        <v>287</v>
      </c>
    </row>
    <row r="140" spans="1:65" s="2" customFormat="1" ht="19.5">
      <c r="A140" s="33"/>
      <c r="B140" s="34"/>
      <c r="C140" s="35"/>
      <c r="D140" s="192" t="s">
        <v>126</v>
      </c>
      <c r="E140" s="35"/>
      <c r="F140" s="193" t="s">
        <v>288</v>
      </c>
      <c r="G140" s="35"/>
      <c r="H140" s="35"/>
      <c r="I140" s="107"/>
      <c r="J140" s="35"/>
      <c r="K140" s="35"/>
      <c r="L140" s="38"/>
      <c r="M140" s="194"/>
      <c r="N140" s="195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126</v>
      </c>
      <c r="AU140" s="16" t="s">
        <v>132</v>
      </c>
    </row>
    <row r="141" spans="1:65" s="13" customFormat="1">
      <c r="B141" s="209"/>
      <c r="C141" s="210"/>
      <c r="D141" s="192" t="s">
        <v>234</v>
      </c>
      <c r="E141" s="211" t="s">
        <v>19</v>
      </c>
      <c r="F141" s="212" t="s">
        <v>289</v>
      </c>
      <c r="G141" s="210"/>
      <c r="H141" s="213">
        <v>2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234</v>
      </c>
      <c r="AU141" s="219" t="s">
        <v>132</v>
      </c>
      <c r="AV141" s="13" t="s">
        <v>85</v>
      </c>
      <c r="AW141" s="13" t="s">
        <v>37</v>
      </c>
      <c r="AX141" s="13" t="s">
        <v>75</v>
      </c>
      <c r="AY141" s="219" t="s">
        <v>119</v>
      </c>
    </row>
    <row r="142" spans="1:65" s="13" customFormat="1">
      <c r="B142" s="209"/>
      <c r="C142" s="210"/>
      <c r="D142" s="192" t="s">
        <v>234</v>
      </c>
      <c r="E142" s="211" t="s">
        <v>19</v>
      </c>
      <c r="F142" s="212" t="s">
        <v>290</v>
      </c>
      <c r="G142" s="210"/>
      <c r="H142" s="213">
        <v>224.44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234</v>
      </c>
      <c r="AU142" s="219" t="s">
        <v>132</v>
      </c>
      <c r="AV142" s="13" t="s">
        <v>85</v>
      </c>
      <c r="AW142" s="13" t="s">
        <v>37</v>
      </c>
      <c r="AX142" s="13" t="s">
        <v>75</v>
      </c>
      <c r="AY142" s="219" t="s">
        <v>119</v>
      </c>
    </row>
    <row r="143" spans="1:65" s="14" customFormat="1">
      <c r="B143" s="220"/>
      <c r="C143" s="221"/>
      <c r="D143" s="192" t="s">
        <v>234</v>
      </c>
      <c r="E143" s="222" t="s">
        <v>19</v>
      </c>
      <c r="F143" s="223" t="s">
        <v>238</v>
      </c>
      <c r="G143" s="221"/>
      <c r="H143" s="224">
        <v>226.44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234</v>
      </c>
      <c r="AU143" s="230" t="s">
        <v>132</v>
      </c>
      <c r="AV143" s="14" t="s">
        <v>124</v>
      </c>
      <c r="AW143" s="14" t="s">
        <v>37</v>
      </c>
      <c r="AX143" s="14" t="s">
        <v>83</v>
      </c>
      <c r="AY143" s="230" t="s">
        <v>119</v>
      </c>
    </row>
    <row r="144" spans="1:65" s="2" customFormat="1" ht="37.9" customHeight="1">
      <c r="A144" s="33"/>
      <c r="B144" s="34"/>
      <c r="C144" s="178" t="s">
        <v>179</v>
      </c>
      <c r="D144" s="178" t="s">
        <v>120</v>
      </c>
      <c r="E144" s="179" t="s">
        <v>291</v>
      </c>
      <c r="F144" s="180" t="s">
        <v>292</v>
      </c>
      <c r="G144" s="181" t="s">
        <v>232</v>
      </c>
      <c r="H144" s="182">
        <v>116</v>
      </c>
      <c r="I144" s="183"/>
      <c r="J144" s="184">
        <f>ROUND(I144*H144,2)</f>
        <v>0</v>
      </c>
      <c r="K144" s="185"/>
      <c r="L144" s="38"/>
      <c r="M144" s="186" t="s">
        <v>19</v>
      </c>
      <c r="N144" s="187" t="s">
        <v>46</v>
      </c>
      <c r="O144" s="63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0" t="s">
        <v>124</v>
      </c>
      <c r="AT144" s="190" t="s">
        <v>120</v>
      </c>
      <c r="AU144" s="190" t="s">
        <v>132</v>
      </c>
      <c r="AY144" s="16" t="s">
        <v>119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83</v>
      </c>
      <c r="BK144" s="191">
        <f>ROUND(I144*H144,2)</f>
        <v>0</v>
      </c>
      <c r="BL144" s="16" t="s">
        <v>124</v>
      </c>
      <c r="BM144" s="190" t="s">
        <v>293</v>
      </c>
    </row>
    <row r="145" spans="1:65" s="13" customFormat="1">
      <c r="B145" s="209"/>
      <c r="C145" s="210"/>
      <c r="D145" s="192" t="s">
        <v>234</v>
      </c>
      <c r="E145" s="211" t="s">
        <v>19</v>
      </c>
      <c r="F145" s="212" t="s">
        <v>256</v>
      </c>
      <c r="G145" s="210"/>
      <c r="H145" s="213">
        <v>90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234</v>
      </c>
      <c r="AU145" s="219" t="s">
        <v>132</v>
      </c>
      <c r="AV145" s="13" t="s">
        <v>85</v>
      </c>
      <c r="AW145" s="13" t="s">
        <v>37</v>
      </c>
      <c r="AX145" s="13" t="s">
        <v>75</v>
      </c>
      <c r="AY145" s="219" t="s">
        <v>119</v>
      </c>
    </row>
    <row r="146" spans="1:65" s="13" customFormat="1">
      <c r="B146" s="209"/>
      <c r="C146" s="210"/>
      <c r="D146" s="192" t="s">
        <v>234</v>
      </c>
      <c r="E146" s="211" t="s">
        <v>19</v>
      </c>
      <c r="F146" s="212" t="s">
        <v>294</v>
      </c>
      <c r="G146" s="210"/>
      <c r="H146" s="213">
        <v>26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234</v>
      </c>
      <c r="AU146" s="219" t="s">
        <v>132</v>
      </c>
      <c r="AV146" s="13" t="s">
        <v>85</v>
      </c>
      <c r="AW146" s="13" t="s">
        <v>37</v>
      </c>
      <c r="AX146" s="13" t="s">
        <v>75</v>
      </c>
      <c r="AY146" s="219" t="s">
        <v>119</v>
      </c>
    </row>
    <row r="147" spans="1:65" s="14" customFormat="1">
      <c r="B147" s="220"/>
      <c r="C147" s="221"/>
      <c r="D147" s="192" t="s">
        <v>234</v>
      </c>
      <c r="E147" s="222" t="s">
        <v>19</v>
      </c>
      <c r="F147" s="223" t="s">
        <v>238</v>
      </c>
      <c r="G147" s="221"/>
      <c r="H147" s="224">
        <v>116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234</v>
      </c>
      <c r="AU147" s="230" t="s">
        <v>132</v>
      </c>
      <c r="AV147" s="14" t="s">
        <v>124</v>
      </c>
      <c r="AW147" s="14" t="s">
        <v>37</v>
      </c>
      <c r="AX147" s="14" t="s">
        <v>83</v>
      </c>
      <c r="AY147" s="230" t="s">
        <v>119</v>
      </c>
    </row>
    <row r="148" spans="1:65" s="2" customFormat="1" ht="37.9" customHeight="1">
      <c r="A148" s="33"/>
      <c r="B148" s="34"/>
      <c r="C148" s="178" t="s">
        <v>184</v>
      </c>
      <c r="D148" s="178" t="s">
        <v>120</v>
      </c>
      <c r="E148" s="179" t="s">
        <v>295</v>
      </c>
      <c r="F148" s="180" t="s">
        <v>296</v>
      </c>
      <c r="G148" s="181" t="s">
        <v>232</v>
      </c>
      <c r="H148" s="182">
        <v>3712</v>
      </c>
      <c r="I148" s="183"/>
      <c r="J148" s="184">
        <f>ROUND(I148*H148,2)</f>
        <v>0</v>
      </c>
      <c r="K148" s="185"/>
      <c r="L148" s="38"/>
      <c r="M148" s="186" t="s">
        <v>19</v>
      </c>
      <c r="N148" s="187" t="s">
        <v>46</v>
      </c>
      <c r="O148" s="63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0" t="s">
        <v>124</v>
      </c>
      <c r="AT148" s="190" t="s">
        <v>120</v>
      </c>
      <c r="AU148" s="190" t="s">
        <v>132</v>
      </c>
      <c r="AY148" s="16" t="s">
        <v>119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83</v>
      </c>
      <c r="BK148" s="191">
        <f>ROUND(I148*H148,2)</f>
        <v>0</v>
      </c>
      <c r="BL148" s="16" t="s">
        <v>124</v>
      </c>
      <c r="BM148" s="190" t="s">
        <v>297</v>
      </c>
    </row>
    <row r="149" spans="1:65" s="13" customFormat="1">
      <c r="B149" s="209"/>
      <c r="C149" s="210"/>
      <c r="D149" s="192" t="s">
        <v>234</v>
      </c>
      <c r="E149" s="211" t="s">
        <v>19</v>
      </c>
      <c r="F149" s="212" t="s">
        <v>256</v>
      </c>
      <c r="G149" s="210"/>
      <c r="H149" s="213">
        <v>90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234</v>
      </c>
      <c r="AU149" s="219" t="s">
        <v>132</v>
      </c>
      <c r="AV149" s="13" t="s">
        <v>85</v>
      </c>
      <c r="AW149" s="13" t="s">
        <v>37</v>
      </c>
      <c r="AX149" s="13" t="s">
        <v>75</v>
      </c>
      <c r="AY149" s="219" t="s">
        <v>119</v>
      </c>
    </row>
    <row r="150" spans="1:65" s="13" customFormat="1">
      <c r="B150" s="209"/>
      <c r="C150" s="210"/>
      <c r="D150" s="192" t="s">
        <v>234</v>
      </c>
      <c r="E150" s="211" t="s">
        <v>19</v>
      </c>
      <c r="F150" s="212" t="s">
        <v>294</v>
      </c>
      <c r="G150" s="210"/>
      <c r="H150" s="213">
        <v>26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234</v>
      </c>
      <c r="AU150" s="219" t="s">
        <v>132</v>
      </c>
      <c r="AV150" s="13" t="s">
        <v>85</v>
      </c>
      <c r="AW150" s="13" t="s">
        <v>37</v>
      </c>
      <c r="AX150" s="13" t="s">
        <v>75</v>
      </c>
      <c r="AY150" s="219" t="s">
        <v>119</v>
      </c>
    </row>
    <row r="151" spans="1:65" s="14" customFormat="1">
      <c r="B151" s="220"/>
      <c r="C151" s="221"/>
      <c r="D151" s="192" t="s">
        <v>234</v>
      </c>
      <c r="E151" s="222" t="s">
        <v>19</v>
      </c>
      <c r="F151" s="223" t="s">
        <v>238</v>
      </c>
      <c r="G151" s="221"/>
      <c r="H151" s="224">
        <v>116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234</v>
      </c>
      <c r="AU151" s="230" t="s">
        <v>132</v>
      </c>
      <c r="AV151" s="14" t="s">
        <v>124</v>
      </c>
      <c r="AW151" s="14" t="s">
        <v>37</v>
      </c>
      <c r="AX151" s="14" t="s">
        <v>83</v>
      </c>
      <c r="AY151" s="230" t="s">
        <v>119</v>
      </c>
    </row>
    <row r="152" spans="1:65" s="13" customFormat="1">
      <c r="B152" s="209"/>
      <c r="C152" s="210"/>
      <c r="D152" s="192" t="s">
        <v>234</v>
      </c>
      <c r="E152" s="210"/>
      <c r="F152" s="212" t="s">
        <v>298</v>
      </c>
      <c r="G152" s="210"/>
      <c r="H152" s="213">
        <v>3712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234</v>
      </c>
      <c r="AU152" s="219" t="s">
        <v>132</v>
      </c>
      <c r="AV152" s="13" t="s">
        <v>85</v>
      </c>
      <c r="AW152" s="13" t="s">
        <v>4</v>
      </c>
      <c r="AX152" s="13" t="s">
        <v>83</v>
      </c>
      <c r="AY152" s="219" t="s">
        <v>119</v>
      </c>
    </row>
    <row r="153" spans="1:65" s="2" customFormat="1" ht="24.2" customHeight="1">
      <c r="A153" s="33"/>
      <c r="B153" s="34"/>
      <c r="C153" s="178" t="s">
        <v>8</v>
      </c>
      <c r="D153" s="178" t="s">
        <v>120</v>
      </c>
      <c r="E153" s="179" t="s">
        <v>299</v>
      </c>
      <c r="F153" s="180" t="s">
        <v>300</v>
      </c>
      <c r="G153" s="181" t="s">
        <v>232</v>
      </c>
      <c r="H153" s="182">
        <v>27</v>
      </c>
      <c r="I153" s="183"/>
      <c r="J153" s="184">
        <f>ROUND(I153*H153,2)</f>
        <v>0</v>
      </c>
      <c r="K153" s="185"/>
      <c r="L153" s="38"/>
      <c r="M153" s="186" t="s">
        <v>19</v>
      </c>
      <c r="N153" s="187" t="s">
        <v>46</v>
      </c>
      <c r="O153" s="63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0" t="s">
        <v>124</v>
      </c>
      <c r="AT153" s="190" t="s">
        <v>120</v>
      </c>
      <c r="AU153" s="190" t="s">
        <v>132</v>
      </c>
      <c r="AY153" s="16" t="s">
        <v>119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83</v>
      </c>
      <c r="BK153" s="191">
        <f>ROUND(I153*H153,2)</f>
        <v>0</v>
      </c>
      <c r="BL153" s="16" t="s">
        <v>124</v>
      </c>
      <c r="BM153" s="190" t="s">
        <v>301</v>
      </c>
    </row>
    <row r="154" spans="1:65" s="13" customFormat="1">
      <c r="B154" s="209"/>
      <c r="C154" s="210"/>
      <c r="D154" s="192" t="s">
        <v>234</v>
      </c>
      <c r="E154" s="211" t="s">
        <v>19</v>
      </c>
      <c r="F154" s="212" t="s">
        <v>302</v>
      </c>
      <c r="G154" s="210"/>
      <c r="H154" s="213">
        <v>1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234</v>
      </c>
      <c r="AU154" s="219" t="s">
        <v>132</v>
      </c>
      <c r="AV154" s="13" t="s">
        <v>85</v>
      </c>
      <c r="AW154" s="13" t="s">
        <v>37</v>
      </c>
      <c r="AX154" s="13" t="s">
        <v>75</v>
      </c>
      <c r="AY154" s="219" t="s">
        <v>119</v>
      </c>
    </row>
    <row r="155" spans="1:65" s="13" customFormat="1">
      <c r="B155" s="209"/>
      <c r="C155" s="210"/>
      <c r="D155" s="192" t="s">
        <v>234</v>
      </c>
      <c r="E155" s="211" t="s">
        <v>19</v>
      </c>
      <c r="F155" s="212" t="s">
        <v>294</v>
      </c>
      <c r="G155" s="210"/>
      <c r="H155" s="213">
        <v>26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234</v>
      </c>
      <c r="AU155" s="219" t="s">
        <v>132</v>
      </c>
      <c r="AV155" s="13" t="s">
        <v>85</v>
      </c>
      <c r="AW155" s="13" t="s">
        <v>37</v>
      </c>
      <c r="AX155" s="13" t="s">
        <v>75</v>
      </c>
      <c r="AY155" s="219" t="s">
        <v>119</v>
      </c>
    </row>
    <row r="156" spans="1:65" s="14" customFormat="1">
      <c r="B156" s="220"/>
      <c r="C156" s="221"/>
      <c r="D156" s="192" t="s">
        <v>234</v>
      </c>
      <c r="E156" s="222" t="s">
        <v>19</v>
      </c>
      <c r="F156" s="223" t="s">
        <v>238</v>
      </c>
      <c r="G156" s="221"/>
      <c r="H156" s="224">
        <v>27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234</v>
      </c>
      <c r="AU156" s="230" t="s">
        <v>132</v>
      </c>
      <c r="AV156" s="14" t="s">
        <v>124</v>
      </c>
      <c r="AW156" s="14" t="s">
        <v>37</v>
      </c>
      <c r="AX156" s="14" t="s">
        <v>83</v>
      </c>
      <c r="AY156" s="230" t="s">
        <v>119</v>
      </c>
    </row>
    <row r="157" spans="1:65" s="2" customFormat="1" ht="24.2" customHeight="1">
      <c r="A157" s="33"/>
      <c r="B157" s="34"/>
      <c r="C157" s="178" t="s">
        <v>191</v>
      </c>
      <c r="D157" s="178" t="s">
        <v>120</v>
      </c>
      <c r="E157" s="179" t="s">
        <v>303</v>
      </c>
      <c r="F157" s="180" t="s">
        <v>304</v>
      </c>
      <c r="G157" s="181" t="s">
        <v>232</v>
      </c>
      <c r="H157" s="182">
        <v>112.22</v>
      </c>
      <c r="I157" s="183"/>
      <c r="J157" s="184">
        <f>ROUND(I157*H157,2)</f>
        <v>0</v>
      </c>
      <c r="K157" s="185"/>
      <c r="L157" s="38"/>
      <c r="M157" s="186" t="s">
        <v>19</v>
      </c>
      <c r="N157" s="187" t="s">
        <v>46</v>
      </c>
      <c r="O157" s="63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0" t="s">
        <v>124</v>
      </c>
      <c r="AT157" s="190" t="s">
        <v>120</v>
      </c>
      <c r="AU157" s="190" t="s">
        <v>132</v>
      </c>
      <c r="AY157" s="16" t="s">
        <v>119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83</v>
      </c>
      <c r="BK157" s="191">
        <f>ROUND(I157*H157,2)</f>
        <v>0</v>
      </c>
      <c r="BL157" s="16" t="s">
        <v>124</v>
      </c>
      <c r="BM157" s="190" t="s">
        <v>305</v>
      </c>
    </row>
    <row r="158" spans="1:65" s="13" customFormat="1">
      <c r="B158" s="209"/>
      <c r="C158" s="210"/>
      <c r="D158" s="192" t="s">
        <v>234</v>
      </c>
      <c r="E158" s="211" t="s">
        <v>19</v>
      </c>
      <c r="F158" s="212" t="s">
        <v>266</v>
      </c>
      <c r="G158" s="210"/>
      <c r="H158" s="213">
        <v>81.42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234</v>
      </c>
      <c r="AU158" s="219" t="s">
        <v>132</v>
      </c>
      <c r="AV158" s="13" t="s">
        <v>85</v>
      </c>
      <c r="AW158" s="13" t="s">
        <v>37</v>
      </c>
      <c r="AX158" s="13" t="s">
        <v>75</v>
      </c>
      <c r="AY158" s="219" t="s">
        <v>119</v>
      </c>
    </row>
    <row r="159" spans="1:65" s="13" customFormat="1">
      <c r="B159" s="209"/>
      <c r="C159" s="210"/>
      <c r="D159" s="192" t="s">
        <v>234</v>
      </c>
      <c r="E159" s="211" t="s">
        <v>19</v>
      </c>
      <c r="F159" s="212" t="s">
        <v>267</v>
      </c>
      <c r="G159" s="210"/>
      <c r="H159" s="213">
        <v>30.8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234</v>
      </c>
      <c r="AU159" s="219" t="s">
        <v>132</v>
      </c>
      <c r="AV159" s="13" t="s">
        <v>85</v>
      </c>
      <c r="AW159" s="13" t="s">
        <v>37</v>
      </c>
      <c r="AX159" s="13" t="s">
        <v>75</v>
      </c>
      <c r="AY159" s="219" t="s">
        <v>119</v>
      </c>
    </row>
    <row r="160" spans="1:65" s="14" customFormat="1">
      <c r="B160" s="220"/>
      <c r="C160" s="221"/>
      <c r="D160" s="192" t="s">
        <v>234</v>
      </c>
      <c r="E160" s="222" t="s">
        <v>19</v>
      </c>
      <c r="F160" s="223" t="s">
        <v>238</v>
      </c>
      <c r="G160" s="221"/>
      <c r="H160" s="224">
        <v>112.22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234</v>
      </c>
      <c r="AU160" s="230" t="s">
        <v>132</v>
      </c>
      <c r="AV160" s="14" t="s">
        <v>124</v>
      </c>
      <c r="AW160" s="14" t="s">
        <v>37</v>
      </c>
      <c r="AX160" s="14" t="s">
        <v>83</v>
      </c>
      <c r="AY160" s="230" t="s">
        <v>119</v>
      </c>
    </row>
    <row r="161" spans="1:65" s="2" customFormat="1" ht="14.45" customHeight="1">
      <c r="A161" s="33"/>
      <c r="B161" s="34"/>
      <c r="C161" s="178" t="s">
        <v>196</v>
      </c>
      <c r="D161" s="178" t="s">
        <v>120</v>
      </c>
      <c r="E161" s="179" t="s">
        <v>306</v>
      </c>
      <c r="F161" s="180" t="s">
        <v>307</v>
      </c>
      <c r="G161" s="181" t="s">
        <v>232</v>
      </c>
      <c r="H161" s="182">
        <v>26</v>
      </c>
      <c r="I161" s="183"/>
      <c r="J161" s="184">
        <f>ROUND(I161*H161,2)</f>
        <v>0</v>
      </c>
      <c r="K161" s="185"/>
      <c r="L161" s="38"/>
      <c r="M161" s="186" t="s">
        <v>19</v>
      </c>
      <c r="N161" s="187" t="s">
        <v>46</v>
      </c>
      <c r="O161" s="63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0" t="s">
        <v>124</v>
      </c>
      <c r="AT161" s="190" t="s">
        <v>120</v>
      </c>
      <c r="AU161" s="190" t="s">
        <v>132</v>
      </c>
      <c r="AY161" s="16" t="s">
        <v>119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6" t="s">
        <v>83</v>
      </c>
      <c r="BK161" s="191">
        <f>ROUND(I161*H161,2)</f>
        <v>0</v>
      </c>
      <c r="BL161" s="16" t="s">
        <v>124</v>
      </c>
      <c r="BM161" s="190" t="s">
        <v>308</v>
      </c>
    </row>
    <row r="162" spans="1:65" s="2" customFormat="1" ht="39">
      <c r="A162" s="33"/>
      <c r="B162" s="34"/>
      <c r="C162" s="35"/>
      <c r="D162" s="192" t="s">
        <v>126</v>
      </c>
      <c r="E162" s="35"/>
      <c r="F162" s="193" t="s">
        <v>309</v>
      </c>
      <c r="G162" s="35"/>
      <c r="H162" s="35"/>
      <c r="I162" s="107"/>
      <c r="J162" s="35"/>
      <c r="K162" s="35"/>
      <c r="L162" s="38"/>
      <c r="M162" s="194"/>
      <c r="N162" s="195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126</v>
      </c>
      <c r="AU162" s="16" t="s">
        <v>132</v>
      </c>
    </row>
    <row r="163" spans="1:65" s="13" customFormat="1">
      <c r="B163" s="209"/>
      <c r="C163" s="210"/>
      <c r="D163" s="192" t="s">
        <v>234</v>
      </c>
      <c r="E163" s="211" t="s">
        <v>19</v>
      </c>
      <c r="F163" s="212" t="s">
        <v>294</v>
      </c>
      <c r="G163" s="210"/>
      <c r="H163" s="213">
        <v>26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234</v>
      </c>
      <c r="AU163" s="219" t="s">
        <v>132</v>
      </c>
      <c r="AV163" s="13" t="s">
        <v>85</v>
      </c>
      <c r="AW163" s="13" t="s">
        <v>37</v>
      </c>
      <c r="AX163" s="13" t="s">
        <v>75</v>
      </c>
      <c r="AY163" s="219" t="s">
        <v>119</v>
      </c>
    </row>
    <row r="164" spans="1:65" s="14" customFormat="1">
      <c r="B164" s="220"/>
      <c r="C164" s="221"/>
      <c r="D164" s="192" t="s">
        <v>234</v>
      </c>
      <c r="E164" s="222" t="s">
        <v>19</v>
      </c>
      <c r="F164" s="223" t="s">
        <v>238</v>
      </c>
      <c r="G164" s="221"/>
      <c r="H164" s="224">
        <v>26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234</v>
      </c>
      <c r="AU164" s="230" t="s">
        <v>132</v>
      </c>
      <c r="AV164" s="14" t="s">
        <v>124</v>
      </c>
      <c r="AW164" s="14" t="s">
        <v>37</v>
      </c>
      <c r="AX164" s="14" t="s">
        <v>83</v>
      </c>
      <c r="AY164" s="230" t="s">
        <v>119</v>
      </c>
    </row>
    <row r="165" spans="1:65" s="11" customFormat="1" ht="20.85" customHeight="1">
      <c r="B165" s="164"/>
      <c r="C165" s="165"/>
      <c r="D165" s="166" t="s">
        <v>74</v>
      </c>
      <c r="E165" s="207" t="s">
        <v>196</v>
      </c>
      <c r="F165" s="207" t="s">
        <v>310</v>
      </c>
      <c r="G165" s="165"/>
      <c r="H165" s="165"/>
      <c r="I165" s="168"/>
      <c r="J165" s="208">
        <f>BK165</f>
        <v>0</v>
      </c>
      <c r="K165" s="165"/>
      <c r="L165" s="170"/>
      <c r="M165" s="171"/>
      <c r="N165" s="172"/>
      <c r="O165" s="172"/>
      <c r="P165" s="173">
        <f>SUM(P166:P176)</f>
        <v>0</v>
      </c>
      <c r="Q165" s="172"/>
      <c r="R165" s="173">
        <f>SUM(R166:R176)</f>
        <v>0</v>
      </c>
      <c r="S165" s="172"/>
      <c r="T165" s="174">
        <f>SUM(T166:T176)</f>
        <v>0</v>
      </c>
      <c r="AR165" s="175" t="s">
        <v>83</v>
      </c>
      <c r="AT165" s="176" t="s">
        <v>74</v>
      </c>
      <c r="AU165" s="176" t="s">
        <v>85</v>
      </c>
      <c r="AY165" s="175" t="s">
        <v>119</v>
      </c>
      <c r="BK165" s="177">
        <f>SUM(BK166:BK176)</f>
        <v>0</v>
      </c>
    </row>
    <row r="166" spans="1:65" s="2" customFormat="1" ht="37.9" customHeight="1">
      <c r="A166" s="33"/>
      <c r="B166" s="34"/>
      <c r="C166" s="178" t="s">
        <v>200</v>
      </c>
      <c r="D166" s="178" t="s">
        <v>120</v>
      </c>
      <c r="E166" s="179" t="s">
        <v>311</v>
      </c>
      <c r="F166" s="180" t="s">
        <v>312</v>
      </c>
      <c r="G166" s="181" t="s">
        <v>232</v>
      </c>
      <c r="H166" s="182">
        <v>139.22</v>
      </c>
      <c r="I166" s="183"/>
      <c r="J166" s="184">
        <f>ROUND(I166*H166,2)</f>
        <v>0</v>
      </c>
      <c r="K166" s="185"/>
      <c r="L166" s="38"/>
      <c r="M166" s="186" t="s">
        <v>19</v>
      </c>
      <c r="N166" s="187" t="s">
        <v>46</v>
      </c>
      <c r="O166" s="63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0" t="s">
        <v>124</v>
      </c>
      <c r="AT166" s="190" t="s">
        <v>120</v>
      </c>
      <c r="AU166" s="190" t="s">
        <v>132</v>
      </c>
      <c r="AY166" s="16" t="s">
        <v>119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83</v>
      </c>
      <c r="BK166" s="191">
        <f>ROUND(I166*H166,2)</f>
        <v>0</v>
      </c>
      <c r="BL166" s="16" t="s">
        <v>124</v>
      </c>
      <c r="BM166" s="190" t="s">
        <v>313</v>
      </c>
    </row>
    <row r="167" spans="1:65" s="13" customFormat="1">
      <c r="B167" s="209"/>
      <c r="C167" s="210"/>
      <c r="D167" s="192" t="s">
        <v>234</v>
      </c>
      <c r="E167" s="211" t="s">
        <v>19</v>
      </c>
      <c r="F167" s="212" t="s">
        <v>302</v>
      </c>
      <c r="G167" s="210"/>
      <c r="H167" s="213">
        <v>1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234</v>
      </c>
      <c r="AU167" s="219" t="s">
        <v>132</v>
      </c>
      <c r="AV167" s="13" t="s">
        <v>85</v>
      </c>
      <c r="AW167" s="13" t="s">
        <v>37</v>
      </c>
      <c r="AX167" s="13" t="s">
        <v>75</v>
      </c>
      <c r="AY167" s="219" t="s">
        <v>119</v>
      </c>
    </row>
    <row r="168" spans="1:65" s="13" customFormat="1">
      <c r="B168" s="209"/>
      <c r="C168" s="210"/>
      <c r="D168" s="192" t="s">
        <v>234</v>
      </c>
      <c r="E168" s="211" t="s">
        <v>19</v>
      </c>
      <c r="F168" s="212" t="s">
        <v>294</v>
      </c>
      <c r="G168" s="210"/>
      <c r="H168" s="213">
        <v>26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234</v>
      </c>
      <c r="AU168" s="219" t="s">
        <v>132</v>
      </c>
      <c r="AV168" s="13" t="s">
        <v>85</v>
      </c>
      <c r="AW168" s="13" t="s">
        <v>37</v>
      </c>
      <c r="AX168" s="13" t="s">
        <v>75</v>
      </c>
      <c r="AY168" s="219" t="s">
        <v>119</v>
      </c>
    </row>
    <row r="169" spans="1:65" s="13" customFormat="1">
      <c r="B169" s="209"/>
      <c r="C169" s="210"/>
      <c r="D169" s="192" t="s">
        <v>234</v>
      </c>
      <c r="E169" s="211" t="s">
        <v>19</v>
      </c>
      <c r="F169" s="212" t="s">
        <v>314</v>
      </c>
      <c r="G169" s="210"/>
      <c r="H169" s="213">
        <v>112.22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234</v>
      </c>
      <c r="AU169" s="219" t="s">
        <v>132</v>
      </c>
      <c r="AV169" s="13" t="s">
        <v>85</v>
      </c>
      <c r="AW169" s="13" t="s">
        <v>37</v>
      </c>
      <c r="AX169" s="13" t="s">
        <v>75</v>
      </c>
      <c r="AY169" s="219" t="s">
        <v>119</v>
      </c>
    </row>
    <row r="170" spans="1:65" s="14" customFormat="1">
      <c r="B170" s="220"/>
      <c r="C170" s="221"/>
      <c r="D170" s="192" t="s">
        <v>234</v>
      </c>
      <c r="E170" s="222" t="s">
        <v>19</v>
      </c>
      <c r="F170" s="223" t="s">
        <v>238</v>
      </c>
      <c r="G170" s="221"/>
      <c r="H170" s="224">
        <v>139.22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234</v>
      </c>
      <c r="AU170" s="230" t="s">
        <v>132</v>
      </c>
      <c r="AV170" s="14" t="s">
        <v>124</v>
      </c>
      <c r="AW170" s="14" t="s">
        <v>37</v>
      </c>
      <c r="AX170" s="14" t="s">
        <v>83</v>
      </c>
      <c r="AY170" s="230" t="s">
        <v>119</v>
      </c>
    </row>
    <row r="171" spans="1:65" s="2" customFormat="1" ht="24.2" customHeight="1">
      <c r="A171" s="33"/>
      <c r="B171" s="34"/>
      <c r="C171" s="178" t="s">
        <v>315</v>
      </c>
      <c r="D171" s="178" t="s">
        <v>120</v>
      </c>
      <c r="E171" s="179" t="s">
        <v>316</v>
      </c>
      <c r="F171" s="180" t="s">
        <v>317</v>
      </c>
      <c r="G171" s="181" t="s">
        <v>232</v>
      </c>
      <c r="H171" s="182">
        <v>90</v>
      </c>
      <c r="I171" s="183"/>
      <c r="J171" s="184">
        <f>ROUND(I171*H171,2)</f>
        <v>0</v>
      </c>
      <c r="K171" s="185"/>
      <c r="L171" s="38"/>
      <c r="M171" s="186" t="s">
        <v>19</v>
      </c>
      <c r="N171" s="187" t="s">
        <v>46</v>
      </c>
      <c r="O171" s="63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0" t="s">
        <v>124</v>
      </c>
      <c r="AT171" s="190" t="s">
        <v>120</v>
      </c>
      <c r="AU171" s="190" t="s">
        <v>132</v>
      </c>
      <c r="AY171" s="16" t="s">
        <v>119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6" t="s">
        <v>83</v>
      </c>
      <c r="BK171" s="191">
        <f>ROUND(I171*H171,2)</f>
        <v>0</v>
      </c>
      <c r="BL171" s="16" t="s">
        <v>124</v>
      </c>
      <c r="BM171" s="190" t="s">
        <v>318</v>
      </c>
    </row>
    <row r="172" spans="1:65" s="13" customFormat="1">
      <c r="B172" s="209"/>
      <c r="C172" s="210"/>
      <c r="D172" s="192" t="s">
        <v>234</v>
      </c>
      <c r="E172" s="211" t="s">
        <v>19</v>
      </c>
      <c r="F172" s="212" t="s">
        <v>256</v>
      </c>
      <c r="G172" s="210"/>
      <c r="H172" s="213">
        <v>90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234</v>
      </c>
      <c r="AU172" s="219" t="s">
        <v>132</v>
      </c>
      <c r="AV172" s="13" t="s">
        <v>85</v>
      </c>
      <c r="AW172" s="13" t="s">
        <v>37</v>
      </c>
      <c r="AX172" s="13" t="s">
        <v>75</v>
      </c>
      <c r="AY172" s="219" t="s">
        <v>119</v>
      </c>
    </row>
    <row r="173" spans="1:65" s="14" customFormat="1">
      <c r="B173" s="220"/>
      <c r="C173" s="221"/>
      <c r="D173" s="192" t="s">
        <v>234</v>
      </c>
      <c r="E173" s="222" t="s">
        <v>19</v>
      </c>
      <c r="F173" s="223" t="s">
        <v>238</v>
      </c>
      <c r="G173" s="221"/>
      <c r="H173" s="224">
        <v>90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234</v>
      </c>
      <c r="AU173" s="230" t="s">
        <v>132</v>
      </c>
      <c r="AV173" s="14" t="s">
        <v>124</v>
      </c>
      <c r="AW173" s="14" t="s">
        <v>37</v>
      </c>
      <c r="AX173" s="14" t="s">
        <v>83</v>
      </c>
      <c r="AY173" s="230" t="s">
        <v>119</v>
      </c>
    </row>
    <row r="174" spans="1:65" s="2" customFormat="1" ht="14.45" customHeight="1">
      <c r="A174" s="33"/>
      <c r="B174" s="34"/>
      <c r="C174" s="178" t="s">
        <v>319</v>
      </c>
      <c r="D174" s="178" t="s">
        <v>120</v>
      </c>
      <c r="E174" s="179" t="s">
        <v>320</v>
      </c>
      <c r="F174" s="180" t="s">
        <v>321</v>
      </c>
      <c r="G174" s="181" t="s">
        <v>232</v>
      </c>
      <c r="H174" s="182">
        <v>90</v>
      </c>
      <c r="I174" s="183"/>
      <c r="J174" s="184">
        <f>ROUND(I174*H174,2)</f>
        <v>0</v>
      </c>
      <c r="K174" s="185"/>
      <c r="L174" s="38"/>
      <c r="M174" s="186" t="s">
        <v>19</v>
      </c>
      <c r="N174" s="187" t="s">
        <v>46</v>
      </c>
      <c r="O174" s="63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0" t="s">
        <v>124</v>
      </c>
      <c r="AT174" s="190" t="s">
        <v>120</v>
      </c>
      <c r="AU174" s="190" t="s">
        <v>132</v>
      </c>
      <c r="AY174" s="16" t="s">
        <v>119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6" t="s">
        <v>83</v>
      </c>
      <c r="BK174" s="191">
        <f>ROUND(I174*H174,2)</f>
        <v>0</v>
      </c>
      <c r="BL174" s="16" t="s">
        <v>124</v>
      </c>
      <c r="BM174" s="190" t="s">
        <v>322</v>
      </c>
    </row>
    <row r="175" spans="1:65" s="13" customFormat="1">
      <c r="B175" s="209"/>
      <c r="C175" s="210"/>
      <c r="D175" s="192" t="s">
        <v>234</v>
      </c>
      <c r="E175" s="211" t="s">
        <v>19</v>
      </c>
      <c r="F175" s="212" t="s">
        <v>256</v>
      </c>
      <c r="G175" s="210"/>
      <c r="H175" s="213">
        <v>90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234</v>
      </c>
      <c r="AU175" s="219" t="s">
        <v>132</v>
      </c>
      <c r="AV175" s="13" t="s">
        <v>85</v>
      </c>
      <c r="AW175" s="13" t="s">
        <v>37</v>
      </c>
      <c r="AX175" s="13" t="s">
        <v>75</v>
      </c>
      <c r="AY175" s="219" t="s">
        <v>119</v>
      </c>
    </row>
    <row r="176" spans="1:65" s="14" customFormat="1">
      <c r="B176" s="220"/>
      <c r="C176" s="221"/>
      <c r="D176" s="192" t="s">
        <v>234</v>
      </c>
      <c r="E176" s="222" t="s">
        <v>19</v>
      </c>
      <c r="F176" s="223" t="s">
        <v>238</v>
      </c>
      <c r="G176" s="221"/>
      <c r="H176" s="224">
        <v>90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234</v>
      </c>
      <c r="AU176" s="230" t="s">
        <v>132</v>
      </c>
      <c r="AV176" s="14" t="s">
        <v>124</v>
      </c>
      <c r="AW176" s="14" t="s">
        <v>37</v>
      </c>
      <c r="AX176" s="14" t="s">
        <v>83</v>
      </c>
      <c r="AY176" s="230" t="s">
        <v>119</v>
      </c>
    </row>
    <row r="177" spans="1:65" s="11" customFormat="1" ht="20.85" customHeight="1">
      <c r="B177" s="164"/>
      <c r="C177" s="165"/>
      <c r="D177" s="166" t="s">
        <v>74</v>
      </c>
      <c r="E177" s="207" t="s">
        <v>200</v>
      </c>
      <c r="F177" s="207" t="s">
        <v>323</v>
      </c>
      <c r="G177" s="165"/>
      <c r="H177" s="165"/>
      <c r="I177" s="168"/>
      <c r="J177" s="208">
        <f>BK177</f>
        <v>0</v>
      </c>
      <c r="K177" s="165"/>
      <c r="L177" s="170"/>
      <c r="M177" s="171"/>
      <c r="N177" s="172"/>
      <c r="O177" s="172"/>
      <c r="P177" s="173">
        <f>SUM(P178:P182)</f>
        <v>0</v>
      </c>
      <c r="Q177" s="172"/>
      <c r="R177" s="173">
        <f>SUM(R178:R182)</f>
        <v>0</v>
      </c>
      <c r="S177" s="172"/>
      <c r="T177" s="174">
        <f>SUM(T178:T182)</f>
        <v>0</v>
      </c>
      <c r="AR177" s="175" t="s">
        <v>83</v>
      </c>
      <c r="AT177" s="176" t="s">
        <v>74</v>
      </c>
      <c r="AU177" s="176" t="s">
        <v>85</v>
      </c>
      <c r="AY177" s="175" t="s">
        <v>119</v>
      </c>
      <c r="BK177" s="177">
        <f>SUM(BK178:BK182)</f>
        <v>0</v>
      </c>
    </row>
    <row r="178" spans="1:65" s="2" customFormat="1" ht="14.45" customHeight="1">
      <c r="A178" s="33"/>
      <c r="B178" s="34"/>
      <c r="C178" s="178" t="s">
        <v>7</v>
      </c>
      <c r="D178" s="178" t="s">
        <v>120</v>
      </c>
      <c r="E178" s="179" t="s">
        <v>324</v>
      </c>
      <c r="F178" s="180" t="s">
        <v>325</v>
      </c>
      <c r="G178" s="181" t="s">
        <v>271</v>
      </c>
      <c r="H178" s="182">
        <v>188</v>
      </c>
      <c r="I178" s="183"/>
      <c r="J178" s="184">
        <f>ROUND(I178*H178,2)</f>
        <v>0</v>
      </c>
      <c r="K178" s="185"/>
      <c r="L178" s="38"/>
      <c r="M178" s="186" t="s">
        <v>19</v>
      </c>
      <c r="N178" s="187" t="s">
        <v>46</v>
      </c>
      <c r="O178" s="63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0" t="s">
        <v>124</v>
      </c>
      <c r="AT178" s="190" t="s">
        <v>120</v>
      </c>
      <c r="AU178" s="190" t="s">
        <v>132</v>
      </c>
      <c r="AY178" s="16" t="s">
        <v>119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6" t="s">
        <v>83</v>
      </c>
      <c r="BK178" s="191">
        <f>ROUND(I178*H178,2)</f>
        <v>0</v>
      </c>
      <c r="BL178" s="16" t="s">
        <v>124</v>
      </c>
      <c r="BM178" s="190" t="s">
        <v>326</v>
      </c>
    </row>
    <row r="179" spans="1:65" s="13" customFormat="1">
      <c r="B179" s="209"/>
      <c r="C179" s="210"/>
      <c r="D179" s="192" t="s">
        <v>234</v>
      </c>
      <c r="E179" s="211" t="s">
        <v>19</v>
      </c>
      <c r="F179" s="212" t="s">
        <v>327</v>
      </c>
      <c r="G179" s="210"/>
      <c r="H179" s="213">
        <v>188</v>
      </c>
      <c r="I179" s="214"/>
      <c r="J179" s="210"/>
      <c r="K179" s="210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234</v>
      </c>
      <c r="AU179" s="219" t="s">
        <v>132</v>
      </c>
      <c r="AV179" s="13" t="s">
        <v>85</v>
      </c>
      <c r="AW179" s="13" t="s">
        <v>37</v>
      </c>
      <c r="AX179" s="13" t="s">
        <v>83</v>
      </c>
      <c r="AY179" s="219" t="s">
        <v>119</v>
      </c>
    </row>
    <row r="180" spans="1:65" s="2" customFormat="1" ht="24.2" customHeight="1">
      <c r="A180" s="33"/>
      <c r="B180" s="34"/>
      <c r="C180" s="178" t="s">
        <v>328</v>
      </c>
      <c r="D180" s="178" t="s">
        <v>120</v>
      </c>
      <c r="E180" s="179" t="s">
        <v>329</v>
      </c>
      <c r="F180" s="180" t="s">
        <v>330</v>
      </c>
      <c r="G180" s="181" t="s">
        <v>271</v>
      </c>
      <c r="H180" s="182">
        <v>308.94</v>
      </c>
      <c r="I180" s="183"/>
      <c r="J180" s="184">
        <f>ROUND(I180*H180,2)</f>
        <v>0</v>
      </c>
      <c r="K180" s="185"/>
      <c r="L180" s="38"/>
      <c r="M180" s="186" t="s">
        <v>19</v>
      </c>
      <c r="N180" s="187" t="s">
        <v>46</v>
      </c>
      <c r="O180" s="63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0" t="s">
        <v>124</v>
      </c>
      <c r="AT180" s="190" t="s">
        <v>120</v>
      </c>
      <c r="AU180" s="190" t="s">
        <v>132</v>
      </c>
      <c r="AY180" s="16" t="s">
        <v>119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83</v>
      </c>
      <c r="BK180" s="191">
        <f>ROUND(I180*H180,2)</f>
        <v>0</v>
      </c>
      <c r="BL180" s="16" t="s">
        <v>124</v>
      </c>
      <c r="BM180" s="190" t="s">
        <v>331</v>
      </c>
    </row>
    <row r="181" spans="1:65" s="13" customFormat="1">
      <c r="B181" s="209"/>
      <c r="C181" s="210"/>
      <c r="D181" s="192" t="s">
        <v>234</v>
      </c>
      <c r="E181" s="211" t="s">
        <v>19</v>
      </c>
      <c r="F181" s="212" t="s">
        <v>332</v>
      </c>
      <c r="G181" s="210"/>
      <c r="H181" s="213">
        <v>308.94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234</v>
      </c>
      <c r="AU181" s="219" t="s">
        <v>132</v>
      </c>
      <c r="AV181" s="13" t="s">
        <v>85</v>
      </c>
      <c r="AW181" s="13" t="s">
        <v>37</v>
      </c>
      <c r="AX181" s="13" t="s">
        <v>75</v>
      </c>
      <c r="AY181" s="219" t="s">
        <v>119</v>
      </c>
    </row>
    <row r="182" spans="1:65" s="14" customFormat="1">
      <c r="B182" s="220"/>
      <c r="C182" s="221"/>
      <c r="D182" s="192" t="s">
        <v>234</v>
      </c>
      <c r="E182" s="222" t="s">
        <v>19</v>
      </c>
      <c r="F182" s="223" t="s">
        <v>238</v>
      </c>
      <c r="G182" s="221"/>
      <c r="H182" s="224">
        <v>308.94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234</v>
      </c>
      <c r="AU182" s="230" t="s">
        <v>132</v>
      </c>
      <c r="AV182" s="14" t="s">
        <v>124</v>
      </c>
      <c r="AW182" s="14" t="s">
        <v>37</v>
      </c>
      <c r="AX182" s="14" t="s">
        <v>83</v>
      </c>
      <c r="AY182" s="230" t="s">
        <v>119</v>
      </c>
    </row>
    <row r="183" spans="1:65" s="11" customFormat="1" ht="22.9" customHeight="1">
      <c r="B183" s="164"/>
      <c r="C183" s="165"/>
      <c r="D183" s="166" t="s">
        <v>74</v>
      </c>
      <c r="E183" s="207" t="s">
        <v>85</v>
      </c>
      <c r="F183" s="207" t="s">
        <v>333</v>
      </c>
      <c r="G183" s="165"/>
      <c r="H183" s="165"/>
      <c r="I183" s="168"/>
      <c r="J183" s="208">
        <f>BK183</f>
        <v>0</v>
      </c>
      <c r="K183" s="165"/>
      <c r="L183" s="170"/>
      <c r="M183" s="171"/>
      <c r="N183" s="172"/>
      <c r="O183" s="172"/>
      <c r="P183" s="173">
        <f>P184</f>
        <v>0</v>
      </c>
      <c r="Q183" s="172"/>
      <c r="R183" s="173">
        <f>R184</f>
        <v>68.802355599999999</v>
      </c>
      <c r="S183" s="172"/>
      <c r="T183" s="174">
        <f>T184</f>
        <v>0</v>
      </c>
      <c r="AR183" s="175" t="s">
        <v>83</v>
      </c>
      <c r="AT183" s="176" t="s">
        <v>74</v>
      </c>
      <c r="AU183" s="176" t="s">
        <v>83</v>
      </c>
      <c r="AY183" s="175" t="s">
        <v>119</v>
      </c>
      <c r="BK183" s="177">
        <f>BK184</f>
        <v>0</v>
      </c>
    </row>
    <row r="184" spans="1:65" s="11" customFormat="1" ht="20.85" customHeight="1">
      <c r="B184" s="164"/>
      <c r="C184" s="165"/>
      <c r="D184" s="166" t="s">
        <v>74</v>
      </c>
      <c r="E184" s="207" t="s">
        <v>7</v>
      </c>
      <c r="F184" s="207" t="s">
        <v>334</v>
      </c>
      <c r="G184" s="165"/>
      <c r="H184" s="165"/>
      <c r="I184" s="168"/>
      <c r="J184" s="208">
        <f>BK184</f>
        <v>0</v>
      </c>
      <c r="K184" s="165"/>
      <c r="L184" s="170"/>
      <c r="M184" s="171"/>
      <c r="N184" s="172"/>
      <c r="O184" s="172"/>
      <c r="P184" s="173">
        <f>SUM(P185:P199)</f>
        <v>0</v>
      </c>
      <c r="Q184" s="172"/>
      <c r="R184" s="173">
        <f>SUM(R185:R199)</f>
        <v>68.802355599999999</v>
      </c>
      <c r="S184" s="172"/>
      <c r="T184" s="174">
        <f>SUM(T185:T199)</f>
        <v>0</v>
      </c>
      <c r="AR184" s="175" t="s">
        <v>83</v>
      </c>
      <c r="AT184" s="176" t="s">
        <v>74</v>
      </c>
      <c r="AU184" s="176" t="s">
        <v>85</v>
      </c>
      <c r="AY184" s="175" t="s">
        <v>119</v>
      </c>
      <c r="BK184" s="177">
        <f>SUM(BK185:BK199)</f>
        <v>0</v>
      </c>
    </row>
    <row r="185" spans="1:65" s="2" customFormat="1" ht="24.2" customHeight="1">
      <c r="A185" s="33"/>
      <c r="B185" s="34"/>
      <c r="C185" s="178" t="s">
        <v>335</v>
      </c>
      <c r="D185" s="178" t="s">
        <v>120</v>
      </c>
      <c r="E185" s="179" t="s">
        <v>336</v>
      </c>
      <c r="F185" s="180" t="s">
        <v>337</v>
      </c>
      <c r="G185" s="181" t="s">
        <v>271</v>
      </c>
      <c r="H185" s="182">
        <v>101.86</v>
      </c>
      <c r="I185" s="183"/>
      <c r="J185" s="184">
        <f>ROUND(I185*H185,2)</f>
        <v>0</v>
      </c>
      <c r="K185" s="185"/>
      <c r="L185" s="38"/>
      <c r="M185" s="186" t="s">
        <v>19</v>
      </c>
      <c r="N185" s="187" t="s">
        <v>46</v>
      </c>
      <c r="O185" s="63"/>
      <c r="P185" s="188">
        <f>O185*H185</f>
        <v>0</v>
      </c>
      <c r="Q185" s="188">
        <v>1E-4</v>
      </c>
      <c r="R185" s="188">
        <f>Q185*H185</f>
        <v>1.0186000000000001E-2</v>
      </c>
      <c r="S185" s="188">
        <v>0</v>
      </c>
      <c r="T185" s="18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0" t="s">
        <v>124</v>
      </c>
      <c r="AT185" s="190" t="s">
        <v>120</v>
      </c>
      <c r="AU185" s="190" t="s">
        <v>132</v>
      </c>
      <c r="AY185" s="16" t="s">
        <v>119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83</v>
      </c>
      <c r="BK185" s="191">
        <f>ROUND(I185*H185,2)</f>
        <v>0</v>
      </c>
      <c r="BL185" s="16" t="s">
        <v>124</v>
      </c>
      <c r="BM185" s="190" t="s">
        <v>338</v>
      </c>
    </row>
    <row r="186" spans="1:65" s="2" customFormat="1" ht="19.5">
      <c r="A186" s="33"/>
      <c r="B186" s="34"/>
      <c r="C186" s="35"/>
      <c r="D186" s="192" t="s">
        <v>126</v>
      </c>
      <c r="E186" s="35"/>
      <c r="F186" s="193" t="s">
        <v>339</v>
      </c>
      <c r="G186" s="35"/>
      <c r="H186" s="35"/>
      <c r="I186" s="107"/>
      <c r="J186" s="35"/>
      <c r="K186" s="35"/>
      <c r="L186" s="38"/>
      <c r="M186" s="194"/>
      <c r="N186" s="195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126</v>
      </c>
      <c r="AU186" s="16" t="s">
        <v>132</v>
      </c>
    </row>
    <row r="187" spans="1:65" s="13" customFormat="1">
      <c r="B187" s="209"/>
      <c r="C187" s="210"/>
      <c r="D187" s="192" t="s">
        <v>234</v>
      </c>
      <c r="E187" s="211" t="s">
        <v>19</v>
      </c>
      <c r="F187" s="212" t="s">
        <v>340</v>
      </c>
      <c r="G187" s="210"/>
      <c r="H187" s="213">
        <v>27.14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234</v>
      </c>
      <c r="AU187" s="219" t="s">
        <v>132</v>
      </c>
      <c r="AV187" s="13" t="s">
        <v>85</v>
      </c>
      <c r="AW187" s="13" t="s">
        <v>37</v>
      </c>
      <c r="AX187" s="13" t="s">
        <v>75</v>
      </c>
      <c r="AY187" s="219" t="s">
        <v>119</v>
      </c>
    </row>
    <row r="188" spans="1:65" s="13" customFormat="1">
      <c r="B188" s="209"/>
      <c r="C188" s="210"/>
      <c r="D188" s="192" t="s">
        <v>234</v>
      </c>
      <c r="E188" s="211" t="s">
        <v>19</v>
      </c>
      <c r="F188" s="212" t="s">
        <v>341</v>
      </c>
      <c r="G188" s="210"/>
      <c r="H188" s="213">
        <v>62.4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234</v>
      </c>
      <c r="AU188" s="219" t="s">
        <v>132</v>
      </c>
      <c r="AV188" s="13" t="s">
        <v>85</v>
      </c>
      <c r="AW188" s="13" t="s">
        <v>37</v>
      </c>
      <c r="AX188" s="13" t="s">
        <v>75</v>
      </c>
      <c r="AY188" s="219" t="s">
        <v>119</v>
      </c>
    </row>
    <row r="189" spans="1:65" s="13" customFormat="1">
      <c r="B189" s="209"/>
      <c r="C189" s="210"/>
      <c r="D189" s="192" t="s">
        <v>234</v>
      </c>
      <c r="E189" s="211" t="s">
        <v>19</v>
      </c>
      <c r="F189" s="212" t="s">
        <v>342</v>
      </c>
      <c r="G189" s="210"/>
      <c r="H189" s="213">
        <v>12.32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234</v>
      </c>
      <c r="AU189" s="219" t="s">
        <v>132</v>
      </c>
      <c r="AV189" s="13" t="s">
        <v>85</v>
      </c>
      <c r="AW189" s="13" t="s">
        <v>37</v>
      </c>
      <c r="AX189" s="13" t="s">
        <v>75</v>
      </c>
      <c r="AY189" s="219" t="s">
        <v>119</v>
      </c>
    </row>
    <row r="190" spans="1:65" s="14" customFormat="1">
      <c r="B190" s="220"/>
      <c r="C190" s="221"/>
      <c r="D190" s="192" t="s">
        <v>234</v>
      </c>
      <c r="E190" s="222" t="s">
        <v>19</v>
      </c>
      <c r="F190" s="223" t="s">
        <v>238</v>
      </c>
      <c r="G190" s="221"/>
      <c r="H190" s="224">
        <v>101.85999999999999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234</v>
      </c>
      <c r="AU190" s="230" t="s">
        <v>132</v>
      </c>
      <c r="AV190" s="14" t="s">
        <v>124</v>
      </c>
      <c r="AW190" s="14" t="s">
        <v>37</v>
      </c>
      <c r="AX190" s="14" t="s">
        <v>83</v>
      </c>
      <c r="AY190" s="230" t="s">
        <v>119</v>
      </c>
    </row>
    <row r="191" spans="1:65" s="2" customFormat="1" ht="14.45" customHeight="1">
      <c r="A191" s="33"/>
      <c r="B191" s="34"/>
      <c r="C191" s="231" t="s">
        <v>343</v>
      </c>
      <c r="D191" s="231" t="s">
        <v>344</v>
      </c>
      <c r="E191" s="232" t="s">
        <v>345</v>
      </c>
      <c r="F191" s="233" t="s">
        <v>346</v>
      </c>
      <c r="G191" s="234" t="s">
        <v>271</v>
      </c>
      <c r="H191" s="235">
        <v>122.232</v>
      </c>
      <c r="I191" s="236"/>
      <c r="J191" s="237">
        <f>ROUND(I191*H191,2)</f>
        <v>0</v>
      </c>
      <c r="K191" s="238"/>
      <c r="L191" s="239"/>
      <c r="M191" s="240" t="s">
        <v>19</v>
      </c>
      <c r="N191" s="241" t="s">
        <v>46</v>
      </c>
      <c r="O191" s="63"/>
      <c r="P191" s="188">
        <f>O191*H191</f>
        <v>0</v>
      </c>
      <c r="Q191" s="188">
        <v>2.9999999999999997E-4</v>
      </c>
      <c r="R191" s="188">
        <f>Q191*H191</f>
        <v>3.6669599999999997E-2</v>
      </c>
      <c r="S191" s="188">
        <v>0</v>
      </c>
      <c r="T191" s="18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0" t="s">
        <v>154</v>
      </c>
      <c r="AT191" s="190" t="s">
        <v>344</v>
      </c>
      <c r="AU191" s="190" t="s">
        <v>132</v>
      </c>
      <c r="AY191" s="16" t="s">
        <v>119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6" t="s">
        <v>83</v>
      </c>
      <c r="BK191" s="191">
        <f>ROUND(I191*H191,2)</f>
        <v>0</v>
      </c>
      <c r="BL191" s="16" t="s">
        <v>124</v>
      </c>
      <c r="BM191" s="190" t="s">
        <v>347</v>
      </c>
    </row>
    <row r="192" spans="1:65" s="2" customFormat="1" ht="19.5">
      <c r="A192" s="33"/>
      <c r="B192" s="34"/>
      <c r="C192" s="35"/>
      <c r="D192" s="192" t="s">
        <v>126</v>
      </c>
      <c r="E192" s="35"/>
      <c r="F192" s="193" t="s">
        <v>348</v>
      </c>
      <c r="G192" s="35"/>
      <c r="H192" s="35"/>
      <c r="I192" s="107"/>
      <c r="J192" s="35"/>
      <c r="K192" s="35"/>
      <c r="L192" s="38"/>
      <c r="M192" s="194"/>
      <c r="N192" s="195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126</v>
      </c>
      <c r="AU192" s="16" t="s">
        <v>132</v>
      </c>
    </row>
    <row r="193" spans="1:65" s="13" customFormat="1">
      <c r="B193" s="209"/>
      <c r="C193" s="210"/>
      <c r="D193" s="192" t="s">
        <v>234</v>
      </c>
      <c r="E193" s="210"/>
      <c r="F193" s="212" t="s">
        <v>349</v>
      </c>
      <c r="G193" s="210"/>
      <c r="H193" s="213">
        <v>122.232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234</v>
      </c>
      <c r="AU193" s="219" t="s">
        <v>132</v>
      </c>
      <c r="AV193" s="13" t="s">
        <v>85</v>
      </c>
      <c r="AW193" s="13" t="s">
        <v>4</v>
      </c>
      <c r="AX193" s="13" t="s">
        <v>83</v>
      </c>
      <c r="AY193" s="219" t="s">
        <v>119</v>
      </c>
    </row>
    <row r="194" spans="1:65" s="2" customFormat="1" ht="24.2" customHeight="1">
      <c r="A194" s="33"/>
      <c r="B194" s="34"/>
      <c r="C194" s="178" t="s">
        <v>350</v>
      </c>
      <c r="D194" s="178" t="s">
        <v>120</v>
      </c>
      <c r="E194" s="179" t="s">
        <v>351</v>
      </c>
      <c r="F194" s="180" t="s">
        <v>352</v>
      </c>
      <c r="G194" s="181" t="s">
        <v>232</v>
      </c>
      <c r="H194" s="182">
        <v>30.558</v>
      </c>
      <c r="I194" s="183"/>
      <c r="J194" s="184">
        <f>ROUND(I194*H194,2)</f>
        <v>0</v>
      </c>
      <c r="K194" s="185"/>
      <c r="L194" s="38"/>
      <c r="M194" s="186" t="s">
        <v>19</v>
      </c>
      <c r="N194" s="187" t="s">
        <v>46</v>
      </c>
      <c r="O194" s="63"/>
      <c r="P194" s="188">
        <f>O194*H194</f>
        <v>0</v>
      </c>
      <c r="Q194" s="188">
        <v>2.25</v>
      </c>
      <c r="R194" s="188">
        <f>Q194*H194</f>
        <v>68.755499999999998</v>
      </c>
      <c r="S194" s="188">
        <v>0</v>
      </c>
      <c r="T194" s="18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0" t="s">
        <v>124</v>
      </c>
      <c r="AT194" s="190" t="s">
        <v>120</v>
      </c>
      <c r="AU194" s="190" t="s">
        <v>132</v>
      </c>
      <c r="AY194" s="16" t="s">
        <v>119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6" t="s">
        <v>83</v>
      </c>
      <c r="BK194" s="191">
        <f>ROUND(I194*H194,2)</f>
        <v>0</v>
      </c>
      <c r="BL194" s="16" t="s">
        <v>124</v>
      </c>
      <c r="BM194" s="190" t="s">
        <v>353</v>
      </c>
    </row>
    <row r="195" spans="1:65" s="2" customFormat="1" ht="19.5">
      <c r="A195" s="33"/>
      <c r="B195" s="34"/>
      <c r="C195" s="35"/>
      <c r="D195" s="192" t="s">
        <v>126</v>
      </c>
      <c r="E195" s="35"/>
      <c r="F195" s="193" t="s">
        <v>339</v>
      </c>
      <c r="G195" s="35"/>
      <c r="H195" s="35"/>
      <c r="I195" s="107"/>
      <c r="J195" s="35"/>
      <c r="K195" s="35"/>
      <c r="L195" s="38"/>
      <c r="M195" s="194"/>
      <c r="N195" s="195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126</v>
      </c>
      <c r="AU195" s="16" t="s">
        <v>132</v>
      </c>
    </row>
    <row r="196" spans="1:65" s="13" customFormat="1">
      <c r="B196" s="209"/>
      <c r="C196" s="210"/>
      <c r="D196" s="192" t="s">
        <v>234</v>
      </c>
      <c r="E196" s="211" t="s">
        <v>19</v>
      </c>
      <c r="F196" s="212" t="s">
        <v>354</v>
      </c>
      <c r="G196" s="210"/>
      <c r="H196" s="213">
        <v>8.1419999999999995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234</v>
      </c>
      <c r="AU196" s="219" t="s">
        <v>132</v>
      </c>
      <c r="AV196" s="13" t="s">
        <v>85</v>
      </c>
      <c r="AW196" s="13" t="s">
        <v>37</v>
      </c>
      <c r="AX196" s="13" t="s">
        <v>75</v>
      </c>
      <c r="AY196" s="219" t="s">
        <v>119</v>
      </c>
    </row>
    <row r="197" spans="1:65" s="13" customFormat="1">
      <c r="B197" s="209"/>
      <c r="C197" s="210"/>
      <c r="D197" s="192" t="s">
        <v>234</v>
      </c>
      <c r="E197" s="211" t="s">
        <v>19</v>
      </c>
      <c r="F197" s="212" t="s">
        <v>355</v>
      </c>
      <c r="G197" s="210"/>
      <c r="H197" s="213">
        <v>18.72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234</v>
      </c>
      <c r="AU197" s="219" t="s">
        <v>132</v>
      </c>
      <c r="AV197" s="13" t="s">
        <v>85</v>
      </c>
      <c r="AW197" s="13" t="s">
        <v>37</v>
      </c>
      <c r="AX197" s="13" t="s">
        <v>75</v>
      </c>
      <c r="AY197" s="219" t="s">
        <v>119</v>
      </c>
    </row>
    <row r="198" spans="1:65" s="13" customFormat="1">
      <c r="B198" s="209"/>
      <c r="C198" s="210"/>
      <c r="D198" s="192" t="s">
        <v>234</v>
      </c>
      <c r="E198" s="211" t="s">
        <v>19</v>
      </c>
      <c r="F198" s="212" t="s">
        <v>356</v>
      </c>
      <c r="G198" s="210"/>
      <c r="H198" s="213">
        <v>3.6960000000000002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234</v>
      </c>
      <c r="AU198" s="219" t="s">
        <v>132</v>
      </c>
      <c r="AV198" s="13" t="s">
        <v>85</v>
      </c>
      <c r="AW198" s="13" t="s">
        <v>37</v>
      </c>
      <c r="AX198" s="13" t="s">
        <v>75</v>
      </c>
      <c r="AY198" s="219" t="s">
        <v>119</v>
      </c>
    </row>
    <row r="199" spans="1:65" s="14" customFormat="1">
      <c r="B199" s="220"/>
      <c r="C199" s="221"/>
      <c r="D199" s="192" t="s">
        <v>234</v>
      </c>
      <c r="E199" s="222" t="s">
        <v>19</v>
      </c>
      <c r="F199" s="223" t="s">
        <v>238</v>
      </c>
      <c r="G199" s="221"/>
      <c r="H199" s="224">
        <v>30.558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234</v>
      </c>
      <c r="AU199" s="230" t="s">
        <v>132</v>
      </c>
      <c r="AV199" s="14" t="s">
        <v>124</v>
      </c>
      <c r="AW199" s="14" t="s">
        <v>37</v>
      </c>
      <c r="AX199" s="14" t="s">
        <v>83</v>
      </c>
      <c r="AY199" s="230" t="s">
        <v>119</v>
      </c>
    </row>
    <row r="200" spans="1:65" s="11" customFormat="1" ht="22.9" customHeight="1">
      <c r="B200" s="164"/>
      <c r="C200" s="165"/>
      <c r="D200" s="166" t="s">
        <v>74</v>
      </c>
      <c r="E200" s="207" t="s">
        <v>132</v>
      </c>
      <c r="F200" s="207" t="s">
        <v>357</v>
      </c>
      <c r="G200" s="165"/>
      <c r="H200" s="165"/>
      <c r="I200" s="168"/>
      <c r="J200" s="208">
        <f>BK200</f>
        <v>0</v>
      </c>
      <c r="K200" s="165"/>
      <c r="L200" s="170"/>
      <c r="M200" s="171"/>
      <c r="N200" s="172"/>
      <c r="O200" s="172"/>
      <c r="P200" s="173">
        <f>P201</f>
        <v>0</v>
      </c>
      <c r="Q200" s="172"/>
      <c r="R200" s="173">
        <f>R201</f>
        <v>39.495722380000004</v>
      </c>
      <c r="S200" s="172"/>
      <c r="T200" s="174">
        <f>T201</f>
        <v>0</v>
      </c>
      <c r="AR200" s="175" t="s">
        <v>83</v>
      </c>
      <c r="AT200" s="176" t="s">
        <v>74</v>
      </c>
      <c r="AU200" s="176" t="s">
        <v>83</v>
      </c>
      <c r="AY200" s="175" t="s">
        <v>119</v>
      </c>
      <c r="BK200" s="177">
        <f>BK201</f>
        <v>0</v>
      </c>
    </row>
    <row r="201" spans="1:65" s="11" customFormat="1" ht="20.85" customHeight="1">
      <c r="B201" s="164"/>
      <c r="C201" s="165"/>
      <c r="D201" s="166" t="s">
        <v>74</v>
      </c>
      <c r="E201" s="207" t="s">
        <v>358</v>
      </c>
      <c r="F201" s="207" t="s">
        <v>359</v>
      </c>
      <c r="G201" s="165"/>
      <c r="H201" s="165"/>
      <c r="I201" s="168"/>
      <c r="J201" s="208">
        <f>BK201</f>
        <v>0</v>
      </c>
      <c r="K201" s="165"/>
      <c r="L201" s="170"/>
      <c r="M201" s="171"/>
      <c r="N201" s="172"/>
      <c r="O201" s="172"/>
      <c r="P201" s="173">
        <f>SUM(P202:P249)</f>
        <v>0</v>
      </c>
      <c r="Q201" s="172"/>
      <c r="R201" s="173">
        <f>SUM(R202:R249)</f>
        <v>39.495722380000004</v>
      </c>
      <c r="S201" s="172"/>
      <c r="T201" s="174">
        <f>SUM(T202:T249)</f>
        <v>0</v>
      </c>
      <c r="AR201" s="175" t="s">
        <v>83</v>
      </c>
      <c r="AT201" s="176" t="s">
        <v>74</v>
      </c>
      <c r="AU201" s="176" t="s">
        <v>85</v>
      </c>
      <c r="AY201" s="175" t="s">
        <v>119</v>
      </c>
      <c r="BK201" s="177">
        <f>SUM(BK202:BK249)</f>
        <v>0</v>
      </c>
    </row>
    <row r="202" spans="1:65" s="2" customFormat="1" ht="37.9" customHeight="1">
      <c r="A202" s="33"/>
      <c r="B202" s="34"/>
      <c r="C202" s="178" t="s">
        <v>360</v>
      </c>
      <c r="D202" s="178" t="s">
        <v>120</v>
      </c>
      <c r="E202" s="179" t="s">
        <v>361</v>
      </c>
      <c r="F202" s="180" t="s">
        <v>362</v>
      </c>
      <c r="G202" s="181" t="s">
        <v>232</v>
      </c>
      <c r="H202" s="182">
        <v>11.346</v>
      </c>
      <c r="I202" s="183"/>
      <c r="J202" s="184">
        <f>ROUND(I202*H202,2)</f>
        <v>0</v>
      </c>
      <c r="K202" s="185"/>
      <c r="L202" s="38"/>
      <c r="M202" s="186" t="s">
        <v>19</v>
      </c>
      <c r="N202" s="187" t="s">
        <v>46</v>
      </c>
      <c r="O202" s="63"/>
      <c r="P202" s="188">
        <f>O202*H202</f>
        <v>0</v>
      </c>
      <c r="Q202" s="188">
        <v>3.11388</v>
      </c>
      <c r="R202" s="188">
        <f>Q202*H202</f>
        <v>35.330082480000002</v>
      </c>
      <c r="S202" s="188">
        <v>0</v>
      </c>
      <c r="T202" s="18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0" t="s">
        <v>124</v>
      </c>
      <c r="AT202" s="190" t="s">
        <v>120</v>
      </c>
      <c r="AU202" s="190" t="s">
        <v>132</v>
      </c>
      <c r="AY202" s="16" t="s">
        <v>119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83</v>
      </c>
      <c r="BK202" s="191">
        <f>ROUND(I202*H202,2)</f>
        <v>0</v>
      </c>
      <c r="BL202" s="16" t="s">
        <v>124</v>
      </c>
      <c r="BM202" s="190" t="s">
        <v>363</v>
      </c>
    </row>
    <row r="203" spans="1:65" s="13" customFormat="1">
      <c r="B203" s="209"/>
      <c r="C203" s="210"/>
      <c r="D203" s="192" t="s">
        <v>234</v>
      </c>
      <c r="E203" s="211" t="s">
        <v>19</v>
      </c>
      <c r="F203" s="212" t="s">
        <v>364</v>
      </c>
      <c r="G203" s="210"/>
      <c r="H203" s="213">
        <v>9.81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234</v>
      </c>
      <c r="AU203" s="219" t="s">
        <v>132</v>
      </c>
      <c r="AV203" s="13" t="s">
        <v>85</v>
      </c>
      <c r="AW203" s="13" t="s">
        <v>37</v>
      </c>
      <c r="AX203" s="13" t="s">
        <v>75</v>
      </c>
      <c r="AY203" s="219" t="s">
        <v>119</v>
      </c>
    </row>
    <row r="204" spans="1:65" s="13" customFormat="1">
      <c r="B204" s="209"/>
      <c r="C204" s="210"/>
      <c r="D204" s="192" t="s">
        <v>234</v>
      </c>
      <c r="E204" s="211" t="s">
        <v>19</v>
      </c>
      <c r="F204" s="212" t="s">
        <v>365</v>
      </c>
      <c r="G204" s="210"/>
      <c r="H204" s="213">
        <v>1.536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234</v>
      </c>
      <c r="AU204" s="219" t="s">
        <v>132</v>
      </c>
      <c r="AV204" s="13" t="s">
        <v>85</v>
      </c>
      <c r="AW204" s="13" t="s">
        <v>37</v>
      </c>
      <c r="AX204" s="13" t="s">
        <v>75</v>
      </c>
      <c r="AY204" s="219" t="s">
        <v>119</v>
      </c>
    </row>
    <row r="205" spans="1:65" s="14" customFormat="1">
      <c r="B205" s="220"/>
      <c r="C205" s="221"/>
      <c r="D205" s="192" t="s">
        <v>234</v>
      </c>
      <c r="E205" s="222" t="s">
        <v>19</v>
      </c>
      <c r="F205" s="223" t="s">
        <v>238</v>
      </c>
      <c r="G205" s="221"/>
      <c r="H205" s="224">
        <v>11.346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234</v>
      </c>
      <c r="AU205" s="230" t="s">
        <v>132</v>
      </c>
      <c r="AV205" s="14" t="s">
        <v>124</v>
      </c>
      <c r="AW205" s="14" t="s">
        <v>37</v>
      </c>
      <c r="AX205" s="14" t="s">
        <v>83</v>
      </c>
      <c r="AY205" s="230" t="s">
        <v>119</v>
      </c>
    </row>
    <row r="206" spans="1:65" s="2" customFormat="1" ht="37.9" customHeight="1">
      <c r="A206" s="33"/>
      <c r="B206" s="34"/>
      <c r="C206" s="178" t="s">
        <v>366</v>
      </c>
      <c r="D206" s="178" t="s">
        <v>120</v>
      </c>
      <c r="E206" s="179" t="s">
        <v>367</v>
      </c>
      <c r="F206" s="180" t="s">
        <v>368</v>
      </c>
      <c r="G206" s="181" t="s">
        <v>232</v>
      </c>
      <c r="H206" s="182">
        <v>40.18</v>
      </c>
      <c r="I206" s="183"/>
      <c r="J206" s="184">
        <f>ROUND(I206*H206,2)</f>
        <v>0</v>
      </c>
      <c r="K206" s="185"/>
      <c r="L206" s="38"/>
      <c r="M206" s="186" t="s">
        <v>19</v>
      </c>
      <c r="N206" s="187" t="s">
        <v>46</v>
      </c>
      <c r="O206" s="63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0" t="s">
        <v>124</v>
      </c>
      <c r="AT206" s="190" t="s">
        <v>120</v>
      </c>
      <c r="AU206" s="190" t="s">
        <v>132</v>
      </c>
      <c r="AY206" s="16" t="s">
        <v>119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6" t="s">
        <v>83</v>
      </c>
      <c r="BK206" s="191">
        <f>ROUND(I206*H206,2)</f>
        <v>0</v>
      </c>
      <c r="BL206" s="16" t="s">
        <v>124</v>
      </c>
      <c r="BM206" s="190" t="s">
        <v>369</v>
      </c>
    </row>
    <row r="207" spans="1:65" s="13" customFormat="1">
      <c r="B207" s="209"/>
      <c r="C207" s="210"/>
      <c r="D207" s="192" t="s">
        <v>234</v>
      </c>
      <c r="E207" s="211" t="s">
        <v>19</v>
      </c>
      <c r="F207" s="212" t="s">
        <v>370</v>
      </c>
      <c r="G207" s="210"/>
      <c r="H207" s="213">
        <v>33.04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234</v>
      </c>
      <c r="AU207" s="219" t="s">
        <v>132</v>
      </c>
      <c r="AV207" s="13" t="s">
        <v>85</v>
      </c>
      <c r="AW207" s="13" t="s">
        <v>37</v>
      </c>
      <c r="AX207" s="13" t="s">
        <v>75</v>
      </c>
      <c r="AY207" s="219" t="s">
        <v>119</v>
      </c>
    </row>
    <row r="208" spans="1:65" s="13" customFormat="1">
      <c r="B208" s="209"/>
      <c r="C208" s="210"/>
      <c r="D208" s="192" t="s">
        <v>234</v>
      </c>
      <c r="E208" s="211" t="s">
        <v>19</v>
      </c>
      <c r="F208" s="212" t="s">
        <v>371</v>
      </c>
      <c r="G208" s="210"/>
      <c r="H208" s="213">
        <v>5.68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234</v>
      </c>
      <c r="AU208" s="219" t="s">
        <v>132</v>
      </c>
      <c r="AV208" s="13" t="s">
        <v>85</v>
      </c>
      <c r="AW208" s="13" t="s">
        <v>37</v>
      </c>
      <c r="AX208" s="13" t="s">
        <v>75</v>
      </c>
      <c r="AY208" s="219" t="s">
        <v>119</v>
      </c>
    </row>
    <row r="209" spans="1:65" s="13" customFormat="1">
      <c r="B209" s="209"/>
      <c r="C209" s="210"/>
      <c r="D209" s="192" t="s">
        <v>234</v>
      </c>
      <c r="E209" s="211" t="s">
        <v>19</v>
      </c>
      <c r="F209" s="212" t="s">
        <v>372</v>
      </c>
      <c r="G209" s="210"/>
      <c r="H209" s="213">
        <v>1.46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234</v>
      </c>
      <c r="AU209" s="219" t="s">
        <v>132</v>
      </c>
      <c r="AV209" s="13" t="s">
        <v>85</v>
      </c>
      <c r="AW209" s="13" t="s">
        <v>37</v>
      </c>
      <c r="AX209" s="13" t="s">
        <v>75</v>
      </c>
      <c r="AY209" s="219" t="s">
        <v>119</v>
      </c>
    </row>
    <row r="210" spans="1:65" s="14" customFormat="1">
      <c r="B210" s="220"/>
      <c r="C210" s="221"/>
      <c r="D210" s="192" t="s">
        <v>234</v>
      </c>
      <c r="E210" s="222" t="s">
        <v>19</v>
      </c>
      <c r="F210" s="223" t="s">
        <v>238</v>
      </c>
      <c r="G210" s="221"/>
      <c r="H210" s="224">
        <v>40.18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234</v>
      </c>
      <c r="AU210" s="230" t="s">
        <v>132</v>
      </c>
      <c r="AV210" s="14" t="s">
        <v>124</v>
      </c>
      <c r="AW210" s="14" t="s">
        <v>37</v>
      </c>
      <c r="AX210" s="14" t="s">
        <v>83</v>
      </c>
      <c r="AY210" s="230" t="s">
        <v>119</v>
      </c>
    </row>
    <row r="211" spans="1:65" s="2" customFormat="1" ht="37.9" customHeight="1">
      <c r="A211" s="33"/>
      <c r="B211" s="34"/>
      <c r="C211" s="178" t="s">
        <v>373</v>
      </c>
      <c r="D211" s="178" t="s">
        <v>120</v>
      </c>
      <c r="E211" s="179" t="s">
        <v>374</v>
      </c>
      <c r="F211" s="180" t="s">
        <v>375</v>
      </c>
      <c r="G211" s="181" t="s">
        <v>271</v>
      </c>
      <c r="H211" s="182">
        <v>127.14</v>
      </c>
      <c r="I211" s="183"/>
      <c r="J211" s="184">
        <f>ROUND(I211*H211,2)</f>
        <v>0</v>
      </c>
      <c r="K211" s="185"/>
      <c r="L211" s="38"/>
      <c r="M211" s="186" t="s">
        <v>19</v>
      </c>
      <c r="N211" s="187" t="s">
        <v>46</v>
      </c>
      <c r="O211" s="63"/>
      <c r="P211" s="188">
        <f>O211*H211</f>
        <v>0</v>
      </c>
      <c r="Q211" s="188">
        <v>7.26E-3</v>
      </c>
      <c r="R211" s="188">
        <f>Q211*H211</f>
        <v>0.92303639999999998</v>
      </c>
      <c r="S211" s="188">
        <v>0</v>
      </c>
      <c r="T211" s="18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0" t="s">
        <v>124</v>
      </c>
      <c r="AT211" s="190" t="s">
        <v>120</v>
      </c>
      <c r="AU211" s="190" t="s">
        <v>132</v>
      </c>
      <c r="AY211" s="16" t="s">
        <v>119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83</v>
      </c>
      <c r="BK211" s="191">
        <f>ROUND(I211*H211,2)</f>
        <v>0</v>
      </c>
      <c r="BL211" s="16" t="s">
        <v>124</v>
      </c>
      <c r="BM211" s="190" t="s">
        <v>376</v>
      </c>
    </row>
    <row r="212" spans="1:65" s="13" customFormat="1">
      <c r="B212" s="209"/>
      <c r="C212" s="210"/>
      <c r="D212" s="192" t="s">
        <v>234</v>
      </c>
      <c r="E212" s="211" t="s">
        <v>19</v>
      </c>
      <c r="F212" s="212" t="s">
        <v>377</v>
      </c>
      <c r="G212" s="210"/>
      <c r="H212" s="213">
        <v>80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234</v>
      </c>
      <c r="AU212" s="219" t="s">
        <v>132</v>
      </c>
      <c r="AV212" s="13" t="s">
        <v>85</v>
      </c>
      <c r="AW212" s="13" t="s">
        <v>37</v>
      </c>
      <c r="AX212" s="13" t="s">
        <v>75</v>
      </c>
      <c r="AY212" s="219" t="s">
        <v>119</v>
      </c>
    </row>
    <row r="213" spans="1:65" s="13" customFormat="1">
      <c r="B213" s="209"/>
      <c r="C213" s="210"/>
      <c r="D213" s="192" t="s">
        <v>234</v>
      </c>
      <c r="E213" s="211" t="s">
        <v>19</v>
      </c>
      <c r="F213" s="212" t="s">
        <v>378</v>
      </c>
      <c r="G213" s="210"/>
      <c r="H213" s="213">
        <v>36.1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234</v>
      </c>
      <c r="AU213" s="219" t="s">
        <v>132</v>
      </c>
      <c r="AV213" s="13" t="s">
        <v>85</v>
      </c>
      <c r="AW213" s="13" t="s">
        <v>37</v>
      </c>
      <c r="AX213" s="13" t="s">
        <v>75</v>
      </c>
      <c r="AY213" s="219" t="s">
        <v>119</v>
      </c>
    </row>
    <row r="214" spans="1:65" s="13" customFormat="1">
      <c r="B214" s="209"/>
      <c r="C214" s="210"/>
      <c r="D214" s="192" t="s">
        <v>234</v>
      </c>
      <c r="E214" s="211" t="s">
        <v>19</v>
      </c>
      <c r="F214" s="212" t="s">
        <v>379</v>
      </c>
      <c r="G214" s="210"/>
      <c r="H214" s="213">
        <v>11.04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234</v>
      </c>
      <c r="AU214" s="219" t="s">
        <v>132</v>
      </c>
      <c r="AV214" s="13" t="s">
        <v>85</v>
      </c>
      <c r="AW214" s="13" t="s">
        <v>37</v>
      </c>
      <c r="AX214" s="13" t="s">
        <v>75</v>
      </c>
      <c r="AY214" s="219" t="s">
        <v>119</v>
      </c>
    </row>
    <row r="215" spans="1:65" s="14" customFormat="1">
      <c r="B215" s="220"/>
      <c r="C215" s="221"/>
      <c r="D215" s="192" t="s">
        <v>234</v>
      </c>
      <c r="E215" s="222" t="s">
        <v>19</v>
      </c>
      <c r="F215" s="223" t="s">
        <v>238</v>
      </c>
      <c r="G215" s="221"/>
      <c r="H215" s="224">
        <v>127.13999999999999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234</v>
      </c>
      <c r="AU215" s="230" t="s">
        <v>132</v>
      </c>
      <c r="AV215" s="14" t="s">
        <v>124</v>
      </c>
      <c r="AW215" s="14" t="s">
        <v>37</v>
      </c>
      <c r="AX215" s="14" t="s">
        <v>83</v>
      </c>
      <c r="AY215" s="230" t="s">
        <v>119</v>
      </c>
    </row>
    <row r="216" spans="1:65" s="2" customFormat="1" ht="37.9" customHeight="1">
      <c r="A216" s="33"/>
      <c r="B216" s="34"/>
      <c r="C216" s="178" t="s">
        <v>380</v>
      </c>
      <c r="D216" s="178" t="s">
        <v>120</v>
      </c>
      <c r="E216" s="179" t="s">
        <v>381</v>
      </c>
      <c r="F216" s="180" t="s">
        <v>382</v>
      </c>
      <c r="G216" s="181" t="s">
        <v>271</v>
      </c>
      <c r="H216" s="182">
        <v>127.14</v>
      </c>
      <c r="I216" s="183"/>
      <c r="J216" s="184">
        <f>ROUND(I216*H216,2)</f>
        <v>0</v>
      </c>
      <c r="K216" s="185"/>
      <c r="L216" s="38"/>
      <c r="M216" s="186" t="s">
        <v>19</v>
      </c>
      <c r="N216" s="187" t="s">
        <v>46</v>
      </c>
      <c r="O216" s="63"/>
      <c r="P216" s="188">
        <f>O216*H216</f>
        <v>0</v>
      </c>
      <c r="Q216" s="188">
        <v>8.5999999999999998E-4</v>
      </c>
      <c r="R216" s="188">
        <f>Q216*H216</f>
        <v>0.1093404</v>
      </c>
      <c r="S216" s="188">
        <v>0</v>
      </c>
      <c r="T216" s="18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0" t="s">
        <v>124</v>
      </c>
      <c r="AT216" s="190" t="s">
        <v>120</v>
      </c>
      <c r="AU216" s="190" t="s">
        <v>132</v>
      </c>
      <c r="AY216" s="16" t="s">
        <v>119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6" t="s">
        <v>83</v>
      </c>
      <c r="BK216" s="191">
        <f>ROUND(I216*H216,2)</f>
        <v>0</v>
      </c>
      <c r="BL216" s="16" t="s">
        <v>124</v>
      </c>
      <c r="BM216" s="190" t="s">
        <v>383</v>
      </c>
    </row>
    <row r="217" spans="1:65" s="13" customFormat="1">
      <c r="B217" s="209"/>
      <c r="C217" s="210"/>
      <c r="D217" s="192" t="s">
        <v>234</v>
      </c>
      <c r="E217" s="211" t="s">
        <v>19</v>
      </c>
      <c r="F217" s="212" t="s">
        <v>377</v>
      </c>
      <c r="G217" s="210"/>
      <c r="H217" s="213">
        <v>80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234</v>
      </c>
      <c r="AU217" s="219" t="s">
        <v>132</v>
      </c>
      <c r="AV217" s="13" t="s">
        <v>85</v>
      </c>
      <c r="AW217" s="13" t="s">
        <v>37</v>
      </c>
      <c r="AX217" s="13" t="s">
        <v>75</v>
      </c>
      <c r="AY217" s="219" t="s">
        <v>119</v>
      </c>
    </row>
    <row r="218" spans="1:65" s="13" customFormat="1">
      <c r="B218" s="209"/>
      <c r="C218" s="210"/>
      <c r="D218" s="192" t="s">
        <v>234</v>
      </c>
      <c r="E218" s="211" t="s">
        <v>19</v>
      </c>
      <c r="F218" s="212" t="s">
        <v>378</v>
      </c>
      <c r="G218" s="210"/>
      <c r="H218" s="213">
        <v>36.1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234</v>
      </c>
      <c r="AU218" s="219" t="s">
        <v>132</v>
      </c>
      <c r="AV218" s="13" t="s">
        <v>85</v>
      </c>
      <c r="AW218" s="13" t="s">
        <v>37</v>
      </c>
      <c r="AX218" s="13" t="s">
        <v>75</v>
      </c>
      <c r="AY218" s="219" t="s">
        <v>119</v>
      </c>
    </row>
    <row r="219" spans="1:65" s="13" customFormat="1">
      <c r="B219" s="209"/>
      <c r="C219" s="210"/>
      <c r="D219" s="192" t="s">
        <v>234</v>
      </c>
      <c r="E219" s="211" t="s">
        <v>19</v>
      </c>
      <c r="F219" s="212" t="s">
        <v>379</v>
      </c>
      <c r="G219" s="210"/>
      <c r="H219" s="213">
        <v>11.04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234</v>
      </c>
      <c r="AU219" s="219" t="s">
        <v>132</v>
      </c>
      <c r="AV219" s="13" t="s">
        <v>85</v>
      </c>
      <c r="AW219" s="13" t="s">
        <v>37</v>
      </c>
      <c r="AX219" s="13" t="s">
        <v>75</v>
      </c>
      <c r="AY219" s="219" t="s">
        <v>119</v>
      </c>
    </row>
    <row r="220" spans="1:65" s="14" customFormat="1">
      <c r="B220" s="220"/>
      <c r="C220" s="221"/>
      <c r="D220" s="192" t="s">
        <v>234</v>
      </c>
      <c r="E220" s="222" t="s">
        <v>19</v>
      </c>
      <c r="F220" s="223" t="s">
        <v>238</v>
      </c>
      <c r="G220" s="221"/>
      <c r="H220" s="224">
        <v>127.13999999999999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234</v>
      </c>
      <c r="AU220" s="230" t="s">
        <v>132</v>
      </c>
      <c r="AV220" s="14" t="s">
        <v>124</v>
      </c>
      <c r="AW220" s="14" t="s">
        <v>37</v>
      </c>
      <c r="AX220" s="14" t="s">
        <v>83</v>
      </c>
      <c r="AY220" s="230" t="s">
        <v>119</v>
      </c>
    </row>
    <row r="221" spans="1:65" s="2" customFormat="1" ht="37.9" customHeight="1">
      <c r="A221" s="33"/>
      <c r="B221" s="34"/>
      <c r="C221" s="178" t="s">
        <v>384</v>
      </c>
      <c r="D221" s="178" t="s">
        <v>120</v>
      </c>
      <c r="E221" s="179" t="s">
        <v>385</v>
      </c>
      <c r="F221" s="180" t="s">
        <v>386</v>
      </c>
      <c r="G221" s="181" t="s">
        <v>387</v>
      </c>
      <c r="H221" s="182">
        <v>1.3620000000000001</v>
      </c>
      <c r="I221" s="183"/>
      <c r="J221" s="184">
        <f>ROUND(I221*H221,2)</f>
        <v>0</v>
      </c>
      <c r="K221" s="185"/>
      <c r="L221" s="38"/>
      <c r="M221" s="186" t="s">
        <v>19</v>
      </c>
      <c r="N221" s="187" t="s">
        <v>46</v>
      </c>
      <c r="O221" s="63"/>
      <c r="P221" s="188">
        <f>O221*H221</f>
        <v>0</v>
      </c>
      <c r="Q221" s="188">
        <v>1.0958000000000001</v>
      </c>
      <c r="R221" s="188">
        <f>Q221*H221</f>
        <v>1.4924796000000002</v>
      </c>
      <c r="S221" s="188">
        <v>0</v>
      </c>
      <c r="T221" s="18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0" t="s">
        <v>124</v>
      </c>
      <c r="AT221" s="190" t="s">
        <v>120</v>
      </c>
      <c r="AU221" s="190" t="s">
        <v>132</v>
      </c>
      <c r="AY221" s="16" t="s">
        <v>119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6" t="s">
        <v>83</v>
      </c>
      <c r="BK221" s="191">
        <f>ROUND(I221*H221,2)</f>
        <v>0</v>
      </c>
      <c r="BL221" s="16" t="s">
        <v>124</v>
      </c>
      <c r="BM221" s="190" t="s">
        <v>388</v>
      </c>
    </row>
    <row r="222" spans="1:65" s="13" customFormat="1">
      <c r="B222" s="209"/>
      <c r="C222" s="210"/>
      <c r="D222" s="192" t="s">
        <v>234</v>
      </c>
      <c r="E222" s="211" t="s">
        <v>19</v>
      </c>
      <c r="F222" s="212" t="s">
        <v>389</v>
      </c>
      <c r="G222" s="210"/>
      <c r="H222" s="213">
        <v>0.157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234</v>
      </c>
      <c r="AU222" s="219" t="s">
        <v>132</v>
      </c>
      <c r="AV222" s="13" t="s">
        <v>85</v>
      </c>
      <c r="AW222" s="13" t="s">
        <v>37</v>
      </c>
      <c r="AX222" s="13" t="s">
        <v>75</v>
      </c>
      <c r="AY222" s="219" t="s">
        <v>119</v>
      </c>
    </row>
    <row r="223" spans="1:65" s="13" customFormat="1">
      <c r="B223" s="209"/>
      <c r="C223" s="210"/>
      <c r="D223" s="192" t="s">
        <v>234</v>
      </c>
      <c r="E223" s="211" t="s">
        <v>19</v>
      </c>
      <c r="F223" s="212" t="s">
        <v>390</v>
      </c>
      <c r="G223" s="210"/>
      <c r="H223" s="213">
        <v>5.5E-2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234</v>
      </c>
      <c r="AU223" s="219" t="s">
        <v>132</v>
      </c>
      <c r="AV223" s="13" t="s">
        <v>85</v>
      </c>
      <c r="AW223" s="13" t="s">
        <v>37</v>
      </c>
      <c r="AX223" s="13" t="s">
        <v>75</v>
      </c>
      <c r="AY223" s="219" t="s">
        <v>119</v>
      </c>
    </row>
    <row r="224" spans="1:65" s="13" customFormat="1">
      <c r="B224" s="209"/>
      <c r="C224" s="210"/>
      <c r="D224" s="192" t="s">
        <v>234</v>
      </c>
      <c r="E224" s="211" t="s">
        <v>19</v>
      </c>
      <c r="F224" s="212" t="s">
        <v>391</v>
      </c>
      <c r="G224" s="210"/>
      <c r="H224" s="213">
        <v>0.114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234</v>
      </c>
      <c r="AU224" s="219" t="s">
        <v>132</v>
      </c>
      <c r="AV224" s="13" t="s">
        <v>85</v>
      </c>
      <c r="AW224" s="13" t="s">
        <v>37</v>
      </c>
      <c r="AX224" s="13" t="s">
        <v>75</v>
      </c>
      <c r="AY224" s="219" t="s">
        <v>119</v>
      </c>
    </row>
    <row r="225" spans="1:65" s="13" customFormat="1">
      <c r="B225" s="209"/>
      <c r="C225" s="210"/>
      <c r="D225" s="192" t="s">
        <v>234</v>
      </c>
      <c r="E225" s="211" t="s">
        <v>19</v>
      </c>
      <c r="F225" s="212" t="s">
        <v>392</v>
      </c>
      <c r="G225" s="210"/>
      <c r="H225" s="213">
        <v>0.56100000000000005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234</v>
      </c>
      <c r="AU225" s="219" t="s">
        <v>132</v>
      </c>
      <c r="AV225" s="13" t="s">
        <v>85</v>
      </c>
      <c r="AW225" s="13" t="s">
        <v>37</v>
      </c>
      <c r="AX225" s="13" t="s">
        <v>75</v>
      </c>
      <c r="AY225" s="219" t="s">
        <v>119</v>
      </c>
    </row>
    <row r="226" spans="1:65" s="13" customFormat="1">
      <c r="B226" s="209"/>
      <c r="C226" s="210"/>
      <c r="D226" s="192" t="s">
        <v>234</v>
      </c>
      <c r="E226" s="211" t="s">
        <v>19</v>
      </c>
      <c r="F226" s="212" t="s">
        <v>393</v>
      </c>
      <c r="G226" s="210"/>
      <c r="H226" s="213">
        <v>6.6000000000000003E-2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234</v>
      </c>
      <c r="AU226" s="219" t="s">
        <v>132</v>
      </c>
      <c r="AV226" s="13" t="s">
        <v>85</v>
      </c>
      <c r="AW226" s="13" t="s">
        <v>37</v>
      </c>
      <c r="AX226" s="13" t="s">
        <v>75</v>
      </c>
      <c r="AY226" s="219" t="s">
        <v>119</v>
      </c>
    </row>
    <row r="227" spans="1:65" s="13" customFormat="1">
      <c r="B227" s="209"/>
      <c r="C227" s="210"/>
      <c r="D227" s="192" t="s">
        <v>234</v>
      </c>
      <c r="E227" s="211" t="s">
        <v>19</v>
      </c>
      <c r="F227" s="212" t="s">
        <v>394</v>
      </c>
      <c r="G227" s="210"/>
      <c r="H227" s="213">
        <v>0.05</v>
      </c>
      <c r="I227" s="214"/>
      <c r="J227" s="210"/>
      <c r="K227" s="210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234</v>
      </c>
      <c r="AU227" s="219" t="s">
        <v>132</v>
      </c>
      <c r="AV227" s="13" t="s">
        <v>85</v>
      </c>
      <c r="AW227" s="13" t="s">
        <v>37</v>
      </c>
      <c r="AX227" s="13" t="s">
        <v>75</v>
      </c>
      <c r="AY227" s="219" t="s">
        <v>119</v>
      </c>
    </row>
    <row r="228" spans="1:65" s="13" customFormat="1">
      <c r="B228" s="209"/>
      <c r="C228" s="210"/>
      <c r="D228" s="192" t="s">
        <v>234</v>
      </c>
      <c r="E228" s="211" t="s">
        <v>19</v>
      </c>
      <c r="F228" s="212" t="s">
        <v>395</v>
      </c>
      <c r="G228" s="210"/>
      <c r="H228" s="213">
        <v>0.129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234</v>
      </c>
      <c r="AU228" s="219" t="s">
        <v>132</v>
      </c>
      <c r="AV228" s="13" t="s">
        <v>85</v>
      </c>
      <c r="AW228" s="13" t="s">
        <v>37</v>
      </c>
      <c r="AX228" s="13" t="s">
        <v>75</v>
      </c>
      <c r="AY228" s="219" t="s">
        <v>119</v>
      </c>
    </row>
    <row r="229" spans="1:65" s="13" customFormat="1">
      <c r="B229" s="209"/>
      <c r="C229" s="210"/>
      <c r="D229" s="192" t="s">
        <v>234</v>
      </c>
      <c r="E229" s="211" t="s">
        <v>19</v>
      </c>
      <c r="F229" s="212" t="s">
        <v>396</v>
      </c>
      <c r="G229" s="210"/>
      <c r="H229" s="213">
        <v>0.16300000000000001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234</v>
      </c>
      <c r="AU229" s="219" t="s">
        <v>132</v>
      </c>
      <c r="AV229" s="13" t="s">
        <v>85</v>
      </c>
      <c r="AW229" s="13" t="s">
        <v>37</v>
      </c>
      <c r="AX229" s="13" t="s">
        <v>75</v>
      </c>
      <c r="AY229" s="219" t="s">
        <v>119</v>
      </c>
    </row>
    <row r="230" spans="1:65" s="13" customFormat="1">
      <c r="B230" s="209"/>
      <c r="C230" s="210"/>
      <c r="D230" s="192" t="s">
        <v>234</v>
      </c>
      <c r="E230" s="211" t="s">
        <v>19</v>
      </c>
      <c r="F230" s="212" t="s">
        <v>397</v>
      </c>
      <c r="G230" s="210"/>
      <c r="H230" s="213">
        <v>3.5000000000000003E-2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234</v>
      </c>
      <c r="AU230" s="219" t="s">
        <v>132</v>
      </c>
      <c r="AV230" s="13" t="s">
        <v>85</v>
      </c>
      <c r="AW230" s="13" t="s">
        <v>37</v>
      </c>
      <c r="AX230" s="13" t="s">
        <v>75</v>
      </c>
      <c r="AY230" s="219" t="s">
        <v>119</v>
      </c>
    </row>
    <row r="231" spans="1:65" s="13" customFormat="1">
      <c r="B231" s="209"/>
      <c r="C231" s="210"/>
      <c r="D231" s="192" t="s">
        <v>234</v>
      </c>
      <c r="E231" s="211" t="s">
        <v>19</v>
      </c>
      <c r="F231" s="212" t="s">
        <v>398</v>
      </c>
      <c r="G231" s="210"/>
      <c r="H231" s="213">
        <v>1.9E-2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234</v>
      </c>
      <c r="AU231" s="219" t="s">
        <v>132</v>
      </c>
      <c r="AV231" s="13" t="s">
        <v>85</v>
      </c>
      <c r="AW231" s="13" t="s">
        <v>37</v>
      </c>
      <c r="AX231" s="13" t="s">
        <v>75</v>
      </c>
      <c r="AY231" s="219" t="s">
        <v>119</v>
      </c>
    </row>
    <row r="232" spans="1:65" s="13" customFormat="1">
      <c r="B232" s="209"/>
      <c r="C232" s="210"/>
      <c r="D232" s="192" t="s">
        <v>234</v>
      </c>
      <c r="E232" s="211" t="s">
        <v>19</v>
      </c>
      <c r="F232" s="212" t="s">
        <v>399</v>
      </c>
      <c r="G232" s="210"/>
      <c r="H232" s="213">
        <v>1.2999999999999999E-2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234</v>
      </c>
      <c r="AU232" s="219" t="s">
        <v>132</v>
      </c>
      <c r="AV232" s="13" t="s">
        <v>85</v>
      </c>
      <c r="AW232" s="13" t="s">
        <v>37</v>
      </c>
      <c r="AX232" s="13" t="s">
        <v>75</v>
      </c>
      <c r="AY232" s="219" t="s">
        <v>119</v>
      </c>
    </row>
    <row r="233" spans="1:65" s="14" customFormat="1">
      <c r="B233" s="220"/>
      <c r="C233" s="221"/>
      <c r="D233" s="192" t="s">
        <v>234</v>
      </c>
      <c r="E233" s="222" t="s">
        <v>19</v>
      </c>
      <c r="F233" s="223" t="s">
        <v>238</v>
      </c>
      <c r="G233" s="221"/>
      <c r="H233" s="224">
        <v>1.3619999999999999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234</v>
      </c>
      <c r="AU233" s="230" t="s">
        <v>132</v>
      </c>
      <c r="AV233" s="14" t="s">
        <v>124</v>
      </c>
      <c r="AW233" s="14" t="s">
        <v>37</v>
      </c>
      <c r="AX233" s="14" t="s">
        <v>83</v>
      </c>
      <c r="AY233" s="230" t="s">
        <v>119</v>
      </c>
    </row>
    <row r="234" spans="1:65" s="2" customFormat="1" ht="37.9" customHeight="1">
      <c r="A234" s="33"/>
      <c r="B234" s="34"/>
      <c r="C234" s="178" t="s">
        <v>400</v>
      </c>
      <c r="D234" s="178" t="s">
        <v>120</v>
      </c>
      <c r="E234" s="179" t="s">
        <v>401</v>
      </c>
      <c r="F234" s="180" t="s">
        <v>402</v>
      </c>
      <c r="G234" s="181" t="s">
        <v>387</v>
      </c>
      <c r="H234" s="182">
        <v>0.52100000000000002</v>
      </c>
      <c r="I234" s="183"/>
      <c r="J234" s="184">
        <f>ROUND(I234*H234,2)</f>
        <v>0</v>
      </c>
      <c r="K234" s="185"/>
      <c r="L234" s="38"/>
      <c r="M234" s="186" t="s">
        <v>19</v>
      </c>
      <c r="N234" s="187" t="s">
        <v>46</v>
      </c>
      <c r="O234" s="63"/>
      <c r="P234" s="188">
        <f>O234*H234</f>
        <v>0</v>
      </c>
      <c r="Q234" s="188">
        <v>1.0563100000000001</v>
      </c>
      <c r="R234" s="188">
        <f>Q234*H234</f>
        <v>0.55033751000000009</v>
      </c>
      <c r="S234" s="188">
        <v>0</v>
      </c>
      <c r="T234" s="18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0" t="s">
        <v>124</v>
      </c>
      <c r="AT234" s="190" t="s">
        <v>120</v>
      </c>
      <c r="AU234" s="190" t="s">
        <v>132</v>
      </c>
      <c r="AY234" s="16" t="s">
        <v>119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6" t="s">
        <v>83</v>
      </c>
      <c r="BK234" s="191">
        <f>ROUND(I234*H234,2)</f>
        <v>0</v>
      </c>
      <c r="BL234" s="16" t="s">
        <v>124</v>
      </c>
      <c r="BM234" s="190" t="s">
        <v>403</v>
      </c>
    </row>
    <row r="235" spans="1:65" s="13" customFormat="1">
      <c r="B235" s="209"/>
      <c r="C235" s="210"/>
      <c r="D235" s="192" t="s">
        <v>234</v>
      </c>
      <c r="E235" s="211" t="s">
        <v>19</v>
      </c>
      <c r="F235" s="212" t="s">
        <v>404</v>
      </c>
      <c r="G235" s="210"/>
      <c r="H235" s="213">
        <v>0.40300000000000002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234</v>
      </c>
      <c r="AU235" s="219" t="s">
        <v>132</v>
      </c>
      <c r="AV235" s="13" t="s">
        <v>85</v>
      </c>
      <c r="AW235" s="13" t="s">
        <v>37</v>
      </c>
      <c r="AX235" s="13" t="s">
        <v>75</v>
      </c>
      <c r="AY235" s="219" t="s">
        <v>119</v>
      </c>
    </row>
    <row r="236" spans="1:65" s="13" customFormat="1">
      <c r="B236" s="209"/>
      <c r="C236" s="210"/>
      <c r="D236" s="192" t="s">
        <v>234</v>
      </c>
      <c r="E236" s="211" t="s">
        <v>19</v>
      </c>
      <c r="F236" s="212" t="s">
        <v>405</v>
      </c>
      <c r="G236" s="210"/>
      <c r="H236" s="213">
        <v>0.11799999999999999</v>
      </c>
      <c r="I236" s="214"/>
      <c r="J236" s="210"/>
      <c r="K236" s="210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234</v>
      </c>
      <c r="AU236" s="219" t="s">
        <v>132</v>
      </c>
      <c r="AV236" s="13" t="s">
        <v>85</v>
      </c>
      <c r="AW236" s="13" t="s">
        <v>37</v>
      </c>
      <c r="AX236" s="13" t="s">
        <v>75</v>
      </c>
      <c r="AY236" s="219" t="s">
        <v>119</v>
      </c>
    </row>
    <row r="237" spans="1:65" s="14" customFormat="1">
      <c r="B237" s="220"/>
      <c r="C237" s="221"/>
      <c r="D237" s="192" t="s">
        <v>234</v>
      </c>
      <c r="E237" s="222" t="s">
        <v>19</v>
      </c>
      <c r="F237" s="223" t="s">
        <v>238</v>
      </c>
      <c r="G237" s="221"/>
      <c r="H237" s="224">
        <v>0.52100000000000002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234</v>
      </c>
      <c r="AU237" s="230" t="s">
        <v>132</v>
      </c>
      <c r="AV237" s="14" t="s">
        <v>124</v>
      </c>
      <c r="AW237" s="14" t="s">
        <v>37</v>
      </c>
      <c r="AX237" s="14" t="s">
        <v>83</v>
      </c>
      <c r="AY237" s="230" t="s">
        <v>119</v>
      </c>
    </row>
    <row r="238" spans="1:65" s="2" customFormat="1" ht="49.15" customHeight="1">
      <c r="A238" s="33"/>
      <c r="B238" s="34"/>
      <c r="C238" s="178" t="s">
        <v>358</v>
      </c>
      <c r="D238" s="178" t="s">
        <v>120</v>
      </c>
      <c r="E238" s="179" t="s">
        <v>406</v>
      </c>
      <c r="F238" s="180" t="s">
        <v>407</v>
      </c>
      <c r="G238" s="181" t="s">
        <v>387</v>
      </c>
      <c r="H238" s="182">
        <v>1.0489999999999999</v>
      </c>
      <c r="I238" s="183"/>
      <c r="J238" s="184">
        <f>ROUND(I238*H238,2)</f>
        <v>0</v>
      </c>
      <c r="K238" s="185"/>
      <c r="L238" s="38"/>
      <c r="M238" s="186" t="s">
        <v>19</v>
      </c>
      <c r="N238" s="187" t="s">
        <v>46</v>
      </c>
      <c r="O238" s="63"/>
      <c r="P238" s="188">
        <f>O238*H238</f>
        <v>0</v>
      </c>
      <c r="Q238" s="188">
        <v>1.0395099999999999</v>
      </c>
      <c r="R238" s="188">
        <f>Q238*H238</f>
        <v>1.0904459899999999</v>
      </c>
      <c r="S238" s="188">
        <v>0</v>
      </c>
      <c r="T238" s="18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0" t="s">
        <v>124</v>
      </c>
      <c r="AT238" s="190" t="s">
        <v>120</v>
      </c>
      <c r="AU238" s="190" t="s">
        <v>132</v>
      </c>
      <c r="AY238" s="16" t="s">
        <v>119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6" t="s">
        <v>83</v>
      </c>
      <c r="BK238" s="191">
        <f>ROUND(I238*H238,2)</f>
        <v>0</v>
      </c>
      <c r="BL238" s="16" t="s">
        <v>124</v>
      </c>
      <c r="BM238" s="190" t="s">
        <v>408</v>
      </c>
    </row>
    <row r="239" spans="1:65" s="13" customFormat="1">
      <c r="B239" s="209"/>
      <c r="C239" s="210"/>
      <c r="D239" s="192" t="s">
        <v>234</v>
      </c>
      <c r="E239" s="211" t="s">
        <v>19</v>
      </c>
      <c r="F239" s="212" t="s">
        <v>409</v>
      </c>
      <c r="G239" s="210"/>
      <c r="H239" s="213">
        <v>0.32400000000000001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234</v>
      </c>
      <c r="AU239" s="219" t="s">
        <v>132</v>
      </c>
      <c r="AV239" s="13" t="s">
        <v>85</v>
      </c>
      <c r="AW239" s="13" t="s">
        <v>37</v>
      </c>
      <c r="AX239" s="13" t="s">
        <v>75</v>
      </c>
      <c r="AY239" s="219" t="s">
        <v>119</v>
      </c>
    </row>
    <row r="240" spans="1:65" s="13" customFormat="1">
      <c r="B240" s="209"/>
      <c r="C240" s="210"/>
      <c r="D240" s="192" t="s">
        <v>234</v>
      </c>
      <c r="E240" s="211" t="s">
        <v>19</v>
      </c>
      <c r="F240" s="212" t="s">
        <v>410</v>
      </c>
      <c r="G240" s="210"/>
      <c r="H240" s="213">
        <v>9.6000000000000002E-2</v>
      </c>
      <c r="I240" s="214"/>
      <c r="J240" s="210"/>
      <c r="K240" s="210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234</v>
      </c>
      <c r="AU240" s="219" t="s">
        <v>132</v>
      </c>
      <c r="AV240" s="13" t="s">
        <v>85</v>
      </c>
      <c r="AW240" s="13" t="s">
        <v>37</v>
      </c>
      <c r="AX240" s="13" t="s">
        <v>75</v>
      </c>
      <c r="AY240" s="219" t="s">
        <v>119</v>
      </c>
    </row>
    <row r="241" spans="1:65" s="13" customFormat="1">
      <c r="B241" s="209"/>
      <c r="C241" s="210"/>
      <c r="D241" s="192" t="s">
        <v>234</v>
      </c>
      <c r="E241" s="211" t="s">
        <v>19</v>
      </c>
      <c r="F241" s="212" t="s">
        <v>411</v>
      </c>
      <c r="G241" s="210"/>
      <c r="H241" s="213">
        <v>0.629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234</v>
      </c>
      <c r="AU241" s="219" t="s">
        <v>132</v>
      </c>
      <c r="AV241" s="13" t="s">
        <v>85</v>
      </c>
      <c r="AW241" s="13" t="s">
        <v>37</v>
      </c>
      <c r="AX241" s="13" t="s">
        <v>75</v>
      </c>
      <c r="AY241" s="219" t="s">
        <v>119</v>
      </c>
    </row>
    <row r="242" spans="1:65" s="14" customFormat="1">
      <c r="B242" s="220"/>
      <c r="C242" s="221"/>
      <c r="D242" s="192" t="s">
        <v>234</v>
      </c>
      <c r="E242" s="222" t="s">
        <v>19</v>
      </c>
      <c r="F242" s="223" t="s">
        <v>238</v>
      </c>
      <c r="G242" s="221"/>
      <c r="H242" s="224">
        <v>1.0489999999999999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234</v>
      </c>
      <c r="AU242" s="230" t="s">
        <v>132</v>
      </c>
      <c r="AV242" s="14" t="s">
        <v>124</v>
      </c>
      <c r="AW242" s="14" t="s">
        <v>37</v>
      </c>
      <c r="AX242" s="14" t="s">
        <v>83</v>
      </c>
      <c r="AY242" s="230" t="s">
        <v>119</v>
      </c>
    </row>
    <row r="243" spans="1:65" s="2" customFormat="1" ht="14.45" customHeight="1">
      <c r="A243" s="33"/>
      <c r="B243" s="34"/>
      <c r="C243" s="178" t="s">
        <v>412</v>
      </c>
      <c r="D243" s="178" t="s">
        <v>120</v>
      </c>
      <c r="E243" s="179" t="s">
        <v>413</v>
      </c>
      <c r="F243" s="180" t="s">
        <v>414</v>
      </c>
      <c r="G243" s="181" t="s">
        <v>241</v>
      </c>
      <c r="H243" s="182">
        <v>7.5</v>
      </c>
      <c r="I243" s="183"/>
      <c r="J243" s="184">
        <f>ROUND(I243*H243,2)</f>
        <v>0</v>
      </c>
      <c r="K243" s="185"/>
      <c r="L243" s="38"/>
      <c r="M243" s="186" t="s">
        <v>19</v>
      </c>
      <c r="N243" s="187" t="s">
        <v>46</v>
      </c>
      <c r="O243" s="63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0" t="s">
        <v>124</v>
      </c>
      <c r="AT243" s="190" t="s">
        <v>120</v>
      </c>
      <c r="AU243" s="190" t="s">
        <v>132</v>
      </c>
      <c r="AY243" s="16" t="s">
        <v>119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6" t="s">
        <v>83</v>
      </c>
      <c r="BK243" s="191">
        <f>ROUND(I243*H243,2)</f>
        <v>0</v>
      </c>
      <c r="BL243" s="16" t="s">
        <v>124</v>
      </c>
      <c r="BM243" s="190" t="s">
        <v>415</v>
      </c>
    </row>
    <row r="244" spans="1:65" s="13" customFormat="1">
      <c r="B244" s="209"/>
      <c r="C244" s="210"/>
      <c r="D244" s="192" t="s">
        <v>234</v>
      </c>
      <c r="E244" s="211" t="s">
        <v>19</v>
      </c>
      <c r="F244" s="212" t="s">
        <v>416</v>
      </c>
      <c r="G244" s="210"/>
      <c r="H244" s="213">
        <v>7.5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234</v>
      </c>
      <c r="AU244" s="219" t="s">
        <v>132</v>
      </c>
      <c r="AV244" s="13" t="s">
        <v>85</v>
      </c>
      <c r="AW244" s="13" t="s">
        <v>37</v>
      </c>
      <c r="AX244" s="13" t="s">
        <v>83</v>
      </c>
      <c r="AY244" s="219" t="s">
        <v>119</v>
      </c>
    </row>
    <row r="245" spans="1:65" s="2" customFormat="1" ht="14.45" customHeight="1">
      <c r="A245" s="33"/>
      <c r="B245" s="34"/>
      <c r="C245" s="178" t="s">
        <v>417</v>
      </c>
      <c r="D245" s="178" t="s">
        <v>120</v>
      </c>
      <c r="E245" s="179" t="s">
        <v>418</v>
      </c>
      <c r="F245" s="180" t="s">
        <v>419</v>
      </c>
      <c r="G245" s="181" t="s">
        <v>241</v>
      </c>
      <c r="H245" s="182">
        <v>2.5</v>
      </c>
      <c r="I245" s="183"/>
      <c r="J245" s="184">
        <f>ROUND(I245*H245,2)</f>
        <v>0</v>
      </c>
      <c r="K245" s="185"/>
      <c r="L245" s="38"/>
      <c r="M245" s="186" t="s">
        <v>19</v>
      </c>
      <c r="N245" s="187" t="s">
        <v>46</v>
      </c>
      <c r="O245" s="63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0" t="s">
        <v>124</v>
      </c>
      <c r="AT245" s="190" t="s">
        <v>120</v>
      </c>
      <c r="AU245" s="190" t="s">
        <v>132</v>
      </c>
      <c r="AY245" s="16" t="s">
        <v>119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6" t="s">
        <v>83</v>
      </c>
      <c r="BK245" s="191">
        <f>ROUND(I245*H245,2)</f>
        <v>0</v>
      </c>
      <c r="BL245" s="16" t="s">
        <v>124</v>
      </c>
      <c r="BM245" s="190" t="s">
        <v>420</v>
      </c>
    </row>
    <row r="246" spans="1:65" s="2" customFormat="1" ht="14.45" customHeight="1">
      <c r="A246" s="33"/>
      <c r="B246" s="34"/>
      <c r="C246" s="178" t="s">
        <v>421</v>
      </c>
      <c r="D246" s="178" t="s">
        <v>120</v>
      </c>
      <c r="E246" s="179" t="s">
        <v>422</v>
      </c>
      <c r="F246" s="180" t="s">
        <v>423</v>
      </c>
      <c r="G246" s="181" t="s">
        <v>123</v>
      </c>
      <c r="H246" s="182">
        <v>1</v>
      </c>
      <c r="I246" s="183"/>
      <c r="J246" s="184">
        <f>ROUND(I246*H246,2)</f>
        <v>0</v>
      </c>
      <c r="K246" s="185"/>
      <c r="L246" s="38"/>
      <c r="M246" s="186" t="s">
        <v>19</v>
      </c>
      <c r="N246" s="187" t="s">
        <v>46</v>
      </c>
      <c r="O246" s="63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0" t="s">
        <v>124</v>
      </c>
      <c r="AT246" s="190" t="s">
        <v>120</v>
      </c>
      <c r="AU246" s="190" t="s">
        <v>132</v>
      </c>
      <c r="AY246" s="16" t="s">
        <v>119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6" t="s">
        <v>83</v>
      </c>
      <c r="BK246" s="191">
        <f>ROUND(I246*H246,2)</f>
        <v>0</v>
      </c>
      <c r="BL246" s="16" t="s">
        <v>124</v>
      </c>
      <c r="BM246" s="190" t="s">
        <v>424</v>
      </c>
    </row>
    <row r="247" spans="1:65" s="2" customFormat="1" ht="48.75">
      <c r="A247" s="33"/>
      <c r="B247" s="34"/>
      <c r="C247" s="35"/>
      <c r="D247" s="192" t="s">
        <v>126</v>
      </c>
      <c r="E247" s="35"/>
      <c r="F247" s="193" t="s">
        <v>425</v>
      </c>
      <c r="G247" s="35"/>
      <c r="H247" s="35"/>
      <c r="I247" s="107"/>
      <c r="J247" s="35"/>
      <c r="K247" s="35"/>
      <c r="L247" s="38"/>
      <c r="M247" s="194"/>
      <c r="N247" s="195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126</v>
      </c>
      <c r="AU247" s="16" t="s">
        <v>132</v>
      </c>
    </row>
    <row r="248" spans="1:65" s="2" customFormat="1" ht="14.45" customHeight="1">
      <c r="A248" s="33"/>
      <c r="B248" s="34"/>
      <c r="C248" s="178" t="s">
        <v>426</v>
      </c>
      <c r="D248" s="178" t="s">
        <v>120</v>
      </c>
      <c r="E248" s="179" t="s">
        <v>427</v>
      </c>
      <c r="F248" s="180" t="s">
        <v>428</v>
      </c>
      <c r="G248" s="181" t="s">
        <v>123</v>
      </c>
      <c r="H248" s="182">
        <v>1</v>
      </c>
      <c r="I248" s="183"/>
      <c r="J248" s="184">
        <f>ROUND(I248*H248,2)</f>
        <v>0</v>
      </c>
      <c r="K248" s="185"/>
      <c r="L248" s="38"/>
      <c r="M248" s="186" t="s">
        <v>19</v>
      </c>
      <c r="N248" s="187" t="s">
        <v>46</v>
      </c>
      <c r="O248" s="63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9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0" t="s">
        <v>124</v>
      </c>
      <c r="AT248" s="190" t="s">
        <v>120</v>
      </c>
      <c r="AU248" s="190" t="s">
        <v>132</v>
      </c>
      <c r="AY248" s="16" t="s">
        <v>119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6" t="s">
        <v>83</v>
      </c>
      <c r="BK248" s="191">
        <f>ROUND(I248*H248,2)</f>
        <v>0</v>
      </c>
      <c r="BL248" s="16" t="s">
        <v>124</v>
      </c>
      <c r="BM248" s="190" t="s">
        <v>429</v>
      </c>
    </row>
    <row r="249" spans="1:65" s="2" customFormat="1" ht="29.25">
      <c r="A249" s="33"/>
      <c r="B249" s="34"/>
      <c r="C249" s="35"/>
      <c r="D249" s="192" t="s">
        <v>126</v>
      </c>
      <c r="E249" s="35"/>
      <c r="F249" s="193" t="s">
        <v>430</v>
      </c>
      <c r="G249" s="35"/>
      <c r="H249" s="35"/>
      <c r="I249" s="107"/>
      <c r="J249" s="35"/>
      <c r="K249" s="35"/>
      <c r="L249" s="38"/>
      <c r="M249" s="194"/>
      <c r="N249" s="195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126</v>
      </c>
      <c r="AU249" s="16" t="s">
        <v>132</v>
      </c>
    </row>
    <row r="250" spans="1:65" s="11" customFormat="1" ht="22.9" customHeight="1">
      <c r="B250" s="164"/>
      <c r="C250" s="165"/>
      <c r="D250" s="166" t="s">
        <v>74</v>
      </c>
      <c r="E250" s="207" t="s">
        <v>124</v>
      </c>
      <c r="F250" s="207" t="s">
        <v>431</v>
      </c>
      <c r="G250" s="165"/>
      <c r="H250" s="165"/>
      <c r="I250" s="168"/>
      <c r="J250" s="208">
        <f>BK250</f>
        <v>0</v>
      </c>
      <c r="K250" s="165"/>
      <c r="L250" s="170"/>
      <c r="M250" s="171"/>
      <c r="N250" s="172"/>
      <c r="O250" s="172"/>
      <c r="P250" s="173">
        <f>P251+P260</f>
        <v>0</v>
      </c>
      <c r="Q250" s="172"/>
      <c r="R250" s="173">
        <f>R251+R260</f>
        <v>539.66485059999991</v>
      </c>
      <c r="S250" s="172"/>
      <c r="T250" s="174">
        <f>T251+T260</f>
        <v>0</v>
      </c>
      <c r="AR250" s="175" t="s">
        <v>83</v>
      </c>
      <c r="AT250" s="176" t="s">
        <v>74</v>
      </c>
      <c r="AU250" s="176" t="s">
        <v>83</v>
      </c>
      <c r="AY250" s="175" t="s">
        <v>119</v>
      </c>
      <c r="BK250" s="177">
        <f>BK251+BK260</f>
        <v>0</v>
      </c>
    </row>
    <row r="251" spans="1:65" s="11" customFormat="1" ht="20.85" customHeight="1">
      <c r="B251" s="164"/>
      <c r="C251" s="165"/>
      <c r="D251" s="166" t="s">
        <v>74</v>
      </c>
      <c r="E251" s="207" t="s">
        <v>432</v>
      </c>
      <c r="F251" s="207" t="s">
        <v>433</v>
      </c>
      <c r="G251" s="165"/>
      <c r="H251" s="165"/>
      <c r="I251" s="168"/>
      <c r="J251" s="208">
        <f>BK251</f>
        <v>0</v>
      </c>
      <c r="K251" s="165"/>
      <c r="L251" s="170"/>
      <c r="M251" s="171"/>
      <c r="N251" s="172"/>
      <c r="O251" s="172"/>
      <c r="P251" s="173">
        <f>SUM(P252:P259)</f>
        <v>0</v>
      </c>
      <c r="Q251" s="172"/>
      <c r="R251" s="173">
        <f>SUM(R252:R259)</f>
        <v>0</v>
      </c>
      <c r="S251" s="172"/>
      <c r="T251" s="174">
        <f>SUM(T252:T259)</f>
        <v>0</v>
      </c>
      <c r="AR251" s="175" t="s">
        <v>83</v>
      </c>
      <c r="AT251" s="176" t="s">
        <v>74</v>
      </c>
      <c r="AU251" s="176" t="s">
        <v>85</v>
      </c>
      <c r="AY251" s="175" t="s">
        <v>119</v>
      </c>
      <c r="BK251" s="177">
        <f>SUM(BK252:BK259)</f>
        <v>0</v>
      </c>
    </row>
    <row r="252" spans="1:65" s="2" customFormat="1" ht="14.45" customHeight="1">
      <c r="A252" s="33"/>
      <c r="B252" s="34"/>
      <c r="C252" s="178" t="s">
        <v>434</v>
      </c>
      <c r="D252" s="178" t="s">
        <v>120</v>
      </c>
      <c r="E252" s="179" t="s">
        <v>435</v>
      </c>
      <c r="F252" s="180" t="s">
        <v>436</v>
      </c>
      <c r="G252" s="181" t="s">
        <v>271</v>
      </c>
      <c r="H252" s="182">
        <v>118.08</v>
      </c>
      <c r="I252" s="183"/>
      <c r="J252" s="184">
        <f>ROUND(I252*H252,2)</f>
        <v>0</v>
      </c>
      <c r="K252" s="185"/>
      <c r="L252" s="38"/>
      <c r="M252" s="186" t="s">
        <v>19</v>
      </c>
      <c r="N252" s="187" t="s">
        <v>46</v>
      </c>
      <c r="O252" s="63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0" t="s">
        <v>124</v>
      </c>
      <c r="AT252" s="190" t="s">
        <v>120</v>
      </c>
      <c r="AU252" s="190" t="s">
        <v>132</v>
      </c>
      <c r="AY252" s="16" t="s">
        <v>119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83</v>
      </c>
      <c r="BK252" s="191">
        <f>ROUND(I252*H252,2)</f>
        <v>0</v>
      </c>
      <c r="BL252" s="16" t="s">
        <v>124</v>
      </c>
      <c r="BM252" s="190" t="s">
        <v>437</v>
      </c>
    </row>
    <row r="253" spans="1:65" s="13" customFormat="1">
      <c r="B253" s="209"/>
      <c r="C253" s="210"/>
      <c r="D253" s="192" t="s">
        <v>234</v>
      </c>
      <c r="E253" s="211" t="s">
        <v>19</v>
      </c>
      <c r="F253" s="212" t="s">
        <v>438</v>
      </c>
      <c r="G253" s="210"/>
      <c r="H253" s="213">
        <v>118.08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234</v>
      </c>
      <c r="AU253" s="219" t="s">
        <v>132</v>
      </c>
      <c r="AV253" s="13" t="s">
        <v>85</v>
      </c>
      <c r="AW253" s="13" t="s">
        <v>37</v>
      </c>
      <c r="AX253" s="13" t="s">
        <v>75</v>
      </c>
      <c r="AY253" s="219" t="s">
        <v>119</v>
      </c>
    </row>
    <row r="254" spans="1:65" s="14" customFormat="1">
      <c r="B254" s="220"/>
      <c r="C254" s="221"/>
      <c r="D254" s="192" t="s">
        <v>234</v>
      </c>
      <c r="E254" s="222" t="s">
        <v>19</v>
      </c>
      <c r="F254" s="223" t="s">
        <v>238</v>
      </c>
      <c r="G254" s="221"/>
      <c r="H254" s="224">
        <v>118.08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234</v>
      </c>
      <c r="AU254" s="230" t="s">
        <v>132</v>
      </c>
      <c r="AV254" s="14" t="s">
        <v>124</v>
      </c>
      <c r="AW254" s="14" t="s">
        <v>37</v>
      </c>
      <c r="AX254" s="14" t="s">
        <v>83</v>
      </c>
      <c r="AY254" s="230" t="s">
        <v>119</v>
      </c>
    </row>
    <row r="255" spans="1:65" s="2" customFormat="1" ht="24.2" customHeight="1">
      <c r="A255" s="33"/>
      <c r="B255" s="34"/>
      <c r="C255" s="178" t="s">
        <v>439</v>
      </c>
      <c r="D255" s="178" t="s">
        <v>120</v>
      </c>
      <c r="E255" s="179" t="s">
        <v>440</v>
      </c>
      <c r="F255" s="180" t="s">
        <v>441</v>
      </c>
      <c r="G255" s="181" t="s">
        <v>232</v>
      </c>
      <c r="H255" s="182">
        <v>2.1659999999999999</v>
      </c>
      <c r="I255" s="183"/>
      <c r="J255" s="184">
        <f>ROUND(I255*H255,2)</f>
        <v>0</v>
      </c>
      <c r="K255" s="185"/>
      <c r="L255" s="38"/>
      <c r="M255" s="186" t="s">
        <v>19</v>
      </c>
      <c r="N255" s="187" t="s">
        <v>46</v>
      </c>
      <c r="O255" s="63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0" t="s">
        <v>124</v>
      </c>
      <c r="AT255" s="190" t="s">
        <v>120</v>
      </c>
      <c r="AU255" s="190" t="s">
        <v>132</v>
      </c>
      <c r="AY255" s="16" t="s">
        <v>119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83</v>
      </c>
      <c r="BK255" s="191">
        <f>ROUND(I255*H255,2)</f>
        <v>0</v>
      </c>
      <c r="BL255" s="16" t="s">
        <v>124</v>
      </c>
      <c r="BM255" s="190" t="s">
        <v>442</v>
      </c>
    </row>
    <row r="256" spans="1:65" s="2" customFormat="1" ht="19.5">
      <c r="A256" s="33"/>
      <c r="B256" s="34"/>
      <c r="C256" s="35"/>
      <c r="D256" s="192" t="s">
        <v>126</v>
      </c>
      <c r="E256" s="35"/>
      <c r="F256" s="193" t="s">
        <v>443</v>
      </c>
      <c r="G256" s="35"/>
      <c r="H256" s="35"/>
      <c r="I256" s="107"/>
      <c r="J256" s="35"/>
      <c r="K256" s="35"/>
      <c r="L256" s="38"/>
      <c r="M256" s="194"/>
      <c r="N256" s="195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126</v>
      </c>
      <c r="AU256" s="16" t="s">
        <v>132</v>
      </c>
    </row>
    <row r="257" spans="1:65" s="13" customFormat="1">
      <c r="B257" s="209"/>
      <c r="C257" s="210"/>
      <c r="D257" s="192" t="s">
        <v>234</v>
      </c>
      <c r="E257" s="211" t="s">
        <v>19</v>
      </c>
      <c r="F257" s="212" t="s">
        <v>444</v>
      </c>
      <c r="G257" s="210"/>
      <c r="H257" s="213">
        <v>1.62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234</v>
      </c>
      <c r="AU257" s="219" t="s">
        <v>132</v>
      </c>
      <c r="AV257" s="13" t="s">
        <v>85</v>
      </c>
      <c r="AW257" s="13" t="s">
        <v>37</v>
      </c>
      <c r="AX257" s="13" t="s">
        <v>75</v>
      </c>
      <c r="AY257" s="219" t="s">
        <v>119</v>
      </c>
    </row>
    <row r="258" spans="1:65" s="13" customFormat="1">
      <c r="B258" s="209"/>
      <c r="C258" s="210"/>
      <c r="D258" s="192" t="s">
        <v>234</v>
      </c>
      <c r="E258" s="211" t="s">
        <v>19</v>
      </c>
      <c r="F258" s="212" t="s">
        <v>445</v>
      </c>
      <c r="G258" s="210"/>
      <c r="H258" s="213">
        <v>0.54600000000000004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234</v>
      </c>
      <c r="AU258" s="219" t="s">
        <v>132</v>
      </c>
      <c r="AV258" s="13" t="s">
        <v>85</v>
      </c>
      <c r="AW258" s="13" t="s">
        <v>37</v>
      </c>
      <c r="AX258" s="13" t="s">
        <v>75</v>
      </c>
      <c r="AY258" s="219" t="s">
        <v>119</v>
      </c>
    </row>
    <row r="259" spans="1:65" s="14" customFormat="1">
      <c r="B259" s="220"/>
      <c r="C259" s="221"/>
      <c r="D259" s="192" t="s">
        <v>234</v>
      </c>
      <c r="E259" s="222" t="s">
        <v>19</v>
      </c>
      <c r="F259" s="223" t="s">
        <v>238</v>
      </c>
      <c r="G259" s="221"/>
      <c r="H259" s="224">
        <v>2.1660000000000004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234</v>
      </c>
      <c r="AU259" s="230" t="s">
        <v>132</v>
      </c>
      <c r="AV259" s="14" t="s">
        <v>124</v>
      </c>
      <c r="AW259" s="14" t="s">
        <v>37</v>
      </c>
      <c r="AX259" s="14" t="s">
        <v>83</v>
      </c>
      <c r="AY259" s="230" t="s">
        <v>119</v>
      </c>
    </row>
    <row r="260" spans="1:65" s="11" customFormat="1" ht="20.85" customHeight="1">
      <c r="B260" s="164"/>
      <c r="C260" s="165"/>
      <c r="D260" s="166" t="s">
        <v>74</v>
      </c>
      <c r="E260" s="207" t="s">
        <v>446</v>
      </c>
      <c r="F260" s="207" t="s">
        <v>447</v>
      </c>
      <c r="G260" s="165"/>
      <c r="H260" s="165"/>
      <c r="I260" s="168"/>
      <c r="J260" s="208">
        <f>BK260</f>
        <v>0</v>
      </c>
      <c r="K260" s="165"/>
      <c r="L260" s="170"/>
      <c r="M260" s="171"/>
      <c r="N260" s="172"/>
      <c r="O260" s="172"/>
      <c r="P260" s="173">
        <f>SUM(P261:P291)</f>
        <v>0</v>
      </c>
      <c r="Q260" s="172"/>
      <c r="R260" s="173">
        <f>SUM(R261:R291)</f>
        <v>539.66485059999991</v>
      </c>
      <c r="S260" s="172"/>
      <c r="T260" s="174">
        <f>SUM(T261:T291)</f>
        <v>0</v>
      </c>
      <c r="AR260" s="175" t="s">
        <v>83</v>
      </c>
      <c r="AT260" s="176" t="s">
        <v>74</v>
      </c>
      <c r="AU260" s="176" t="s">
        <v>85</v>
      </c>
      <c r="AY260" s="175" t="s">
        <v>119</v>
      </c>
      <c r="BK260" s="177">
        <f>SUM(BK261:BK291)</f>
        <v>0</v>
      </c>
    </row>
    <row r="261" spans="1:65" s="2" customFormat="1" ht="24.2" customHeight="1">
      <c r="A261" s="33"/>
      <c r="B261" s="34"/>
      <c r="C261" s="178" t="s">
        <v>448</v>
      </c>
      <c r="D261" s="178" t="s">
        <v>120</v>
      </c>
      <c r="E261" s="179" t="s">
        <v>449</v>
      </c>
      <c r="F261" s="180" t="s">
        <v>450</v>
      </c>
      <c r="G261" s="181" t="s">
        <v>232</v>
      </c>
      <c r="H261" s="182">
        <v>90.957999999999998</v>
      </c>
      <c r="I261" s="183"/>
      <c r="J261" s="184">
        <f>ROUND(I261*H261,2)</f>
        <v>0</v>
      </c>
      <c r="K261" s="185"/>
      <c r="L261" s="38"/>
      <c r="M261" s="186" t="s">
        <v>19</v>
      </c>
      <c r="N261" s="187" t="s">
        <v>46</v>
      </c>
      <c r="O261" s="63"/>
      <c r="P261" s="188">
        <f>O261*H261</f>
        <v>0</v>
      </c>
      <c r="Q261" s="188">
        <v>2.0019999999999998</v>
      </c>
      <c r="R261" s="188">
        <f>Q261*H261</f>
        <v>182.09791599999997</v>
      </c>
      <c r="S261" s="188">
        <v>0</v>
      </c>
      <c r="T261" s="18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0" t="s">
        <v>124</v>
      </c>
      <c r="AT261" s="190" t="s">
        <v>120</v>
      </c>
      <c r="AU261" s="190" t="s">
        <v>132</v>
      </c>
      <c r="AY261" s="16" t="s">
        <v>119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6" t="s">
        <v>83</v>
      </c>
      <c r="BK261" s="191">
        <f>ROUND(I261*H261,2)</f>
        <v>0</v>
      </c>
      <c r="BL261" s="16" t="s">
        <v>124</v>
      </c>
      <c r="BM261" s="190" t="s">
        <v>451</v>
      </c>
    </row>
    <row r="262" spans="1:65" s="13" customFormat="1">
      <c r="B262" s="209"/>
      <c r="C262" s="210"/>
      <c r="D262" s="192" t="s">
        <v>234</v>
      </c>
      <c r="E262" s="211" t="s">
        <v>19</v>
      </c>
      <c r="F262" s="212" t="s">
        <v>452</v>
      </c>
      <c r="G262" s="210"/>
      <c r="H262" s="213">
        <v>26.86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234</v>
      </c>
      <c r="AU262" s="219" t="s">
        <v>132</v>
      </c>
      <c r="AV262" s="13" t="s">
        <v>85</v>
      </c>
      <c r="AW262" s="13" t="s">
        <v>37</v>
      </c>
      <c r="AX262" s="13" t="s">
        <v>75</v>
      </c>
      <c r="AY262" s="219" t="s">
        <v>119</v>
      </c>
    </row>
    <row r="263" spans="1:65" s="13" customFormat="1">
      <c r="B263" s="209"/>
      <c r="C263" s="210"/>
      <c r="D263" s="192" t="s">
        <v>234</v>
      </c>
      <c r="E263" s="211" t="s">
        <v>19</v>
      </c>
      <c r="F263" s="212" t="s">
        <v>453</v>
      </c>
      <c r="G263" s="210"/>
      <c r="H263" s="213">
        <v>12.4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234</v>
      </c>
      <c r="AU263" s="219" t="s">
        <v>132</v>
      </c>
      <c r="AV263" s="13" t="s">
        <v>85</v>
      </c>
      <c r="AW263" s="13" t="s">
        <v>37</v>
      </c>
      <c r="AX263" s="13" t="s">
        <v>75</v>
      </c>
      <c r="AY263" s="219" t="s">
        <v>119</v>
      </c>
    </row>
    <row r="264" spans="1:65" s="13" customFormat="1">
      <c r="B264" s="209"/>
      <c r="C264" s="210"/>
      <c r="D264" s="192" t="s">
        <v>234</v>
      </c>
      <c r="E264" s="211" t="s">
        <v>19</v>
      </c>
      <c r="F264" s="212" t="s">
        <v>454</v>
      </c>
      <c r="G264" s="210"/>
      <c r="H264" s="213">
        <v>35.898000000000003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234</v>
      </c>
      <c r="AU264" s="219" t="s">
        <v>132</v>
      </c>
      <c r="AV264" s="13" t="s">
        <v>85</v>
      </c>
      <c r="AW264" s="13" t="s">
        <v>37</v>
      </c>
      <c r="AX264" s="13" t="s">
        <v>75</v>
      </c>
      <c r="AY264" s="219" t="s">
        <v>119</v>
      </c>
    </row>
    <row r="265" spans="1:65" s="13" customFormat="1">
      <c r="B265" s="209"/>
      <c r="C265" s="210"/>
      <c r="D265" s="192" t="s">
        <v>234</v>
      </c>
      <c r="E265" s="211" t="s">
        <v>19</v>
      </c>
      <c r="F265" s="212" t="s">
        <v>455</v>
      </c>
      <c r="G265" s="210"/>
      <c r="H265" s="213">
        <v>15.8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234</v>
      </c>
      <c r="AU265" s="219" t="s">
        <v>132</v>
      </c>
      <c r="AV265" s="13" t="s">
        <v>85</v>
      </c>
      <c r="AW265" s="13" t="s">
        <v>37</v>
      </c>
      <c r="AX265" s="13" t="s">
        <v>75</v>
      </c>
      <c r="AY265" s="219" t="s">
        <v>119</v>
      </c>
    </row>
    <row r="266" spans="1:65" s="14" customFormat="1">
      <c r="B266" s="220"/>
      <c r="C266" s="221"/>
      <c r="D266" s="192" t="s">
        <v>234</v>
      </c>
      <c r="E266" s="222" t="s">
        <v>19</v>
      </c>
      <c r="F266" s="223" t="s">
        <v>238</v>
      </c>
      <c r="G266" s="221"/>
      <c r="H266" s="224">
        <v>90.957999999999998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234</v>
      </c>
      <c r="AU266" s="230" t="s">
        <v>132</v>
      </c>
      <c r="AV266" s="14" t="s">
        <v>124</v>
      </c>
      <c r="AW266" s="14" t="s">
        <v>37</v>
      </c>
      <c r="AX266" s="14" t="s">
        <v>83</v>
      </c>
      <c r="AY266" s="230" t="s">
        <v>119</v>
      </c>
    </row>
    <row r="267" spans="1:65" s="2" customFormat="1" ht="24.2" customHeight="1">
      <c r="A267" s="33"/>
      <c r="B267" s="34"/>
      <c r="C267" s="178" t="s">
        <v>456</v>
      </c>
      <c r="D267" s="178" t="s">
        <v>120</v>
      </c>
      <c r="E267" s="179" t="s">
        <v>457</v>
      </c>
      <c r="F267" s="180" t="s">
        <v>458</v>
      </c>
      <c r="G267" s="181" t="s">
        <v>271</v>
      </c>
      <c r="H267" s="182">
        <v>125.46</v>
      </c>
      <c r="I267" s="183"/>
      <c r="J267" s="184">
        <f>ROUND(I267*H267,2)</f>
        <v>0</v>
      </c>
      <c r="K267" s="185"/>
      <c r="L267" s="38"/>
      <c r="M267" s="186" t="s">
        <v>19</v>
      </c>
      <c r="N267" s="187" t="s">
        <v>46</v>
      </c>
      <c r="O267" s="63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0" t="s">
        <v>124</v>
      </c>
      <c r="AT267" s="190" t="s">
        <v>120</v>
      </c>
      <c r="AU267" s="190" t="s">
        <v>132</v>
      </c>
      <c r="AY267" s="16" t="s">
        <v>119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6" t="s">
        <v>83</v>
      </c>
      <c r="BK267" s="191">
        <f>ROUND(I267*H267,2)</f>
        <v>0</v>
      </c>
      <c r="BL267" s="16" t="s">
        <v>124</v>
      </c>
      <c r="BM267" s="190" t="s">
        <v>459</v>
      </c>
    </row>
    <row r="268" spans="1:65" s="13" customFormat="1">
      <c r="B268" s="209"/>
      <c r="C268" s="210"/>
      <c r="D268" s="192" t="s">
        <v>234</v>
      </c>
      <c r="E268" s="211" t="s">
        <v>19</v>
      </c>
      <c r="F268" s="212" t="s">
        <v>460</v>
      </c>
      <c r="G268" s="210"/>
      <c r="H268" s="213">
        <v>34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234</v>
      </c>
      <c r="AU268" s="219" t="s">
        <v>132</v>
      </c>
      <c r="AV268" s="13" t="s">
        <v>85</v>
      </c>
      <c r="AW268" s="13" t="s">
        <v>37</v>
      </c>
      <c r="AX268" s="13" t="s">
        <v>75</v>
      </c>
      <c r="AY268" s="219" t="s">
        <v>119</v>
      </c>
    </row>
    <row r="269" spans="1:65" s="13" customFormat="1">
      <c r="B269" s="209"/>
      <c r="C269" s="210"/>
      <c r="D269" s="192" t="s">
        <v>234</v>
      </c>
      <c r="E269" s="211" t="s">
        <v>19</v>
      </c>
      <c r="F269" s="212" t="s">
        <v>461</v>
      </c>
      <c r="G269" s="210"/>
      <c r="H269" s="213">
        <v>10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234</v>
      </c>
      <c r="AU269" s="219" t="s">
        <v>132</v>
      </c>
      <c r="AV269" s="13" t="s">
        <v>85</v>
      </c>
      <c r="AW269" s="13" t="s">
        <v>37</v>
      </c>
      <c r="AX269" s="13" t="s">
        <v>75</v>
      </c>
      <c r="AY269" s="219" t="s">
        <v>119</v>
      </c>
    </row>
    <row r="270" spans="1:65" s="13" customFormat="1">
      <c r="B270" s="209"/>
      <c r="C270" s="210"/>
      <c r="D270" s="192" t="s">
        <v>234</v>
      </c>
      <c r="E270" s="211" t="s">
        <v>19</v>
      </c>
      <c r="F270" s="212" t="s">
        <v>462</v>
      </c>
      <c r="G270" s="210"/>
      <c r="H270" s="213">
        <v>53.96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234</v>
      </c>
      <c r="AU270" s="219" t="s">
        <v>132</v>
      </c>
      <c r="AV270" s="13" t="s">
        <v>85</v>
      </c>
      <c r="AW270" s="13" t="s">
        <v>37</v>
      </c>
      <c r="AX270" s="13" t="s">
        <v>75</v>
      </c>
      <c r="AY270" s="219" t="s">
        <v>119</v>
      </c>
    </row>
    <row r="271" spans="1:65" s="13" customFormat="1">
      <c r="B271" s="209"/>
      <c r="C271" s="210"/>
      <c r="D271" s="192" t="s">
        <v>234</v>
      </c>
      <c r="E271" s="211" t="s">
        <v>19</v>
      </c>
      <c r="F271" s="212" t="s">
        <v>463</v>
      </c>
      <c r="G271" s="210"/>
      <c r="H271" s="213">
        <v>27.5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234</v>
      </c>
      <c r="AU271" s="219" t="s">
        <v>132</v>
      </c>
      <c r="AV271" s="13" t="s">
        <v>85</v>
      </c>
      <c r="AW271" s="13" t="s">
        <v>37</v>
      </c>
      <c r="AX271" s="13" t="s">
        <v>75</v>
      </c>
      <c r="AY271" s="219" t="s">
        <v>119</v>
      </c>
    </row>
    <row r="272" spans="1:65" s="14" customFormat="1">
      <c r="B272" s="220"/>
      <c r="C272" s="221"/>
      <c r="D272" s="192" t="s">
        <v>234</v>
      </c>
      <c r="E272" s="222" t="s">
        <v>19</v>
      </c>
      <c r="F272" s="223" t="s">
        <v>238</v>
      </c>
      <c r="G272" s="221"/>
      <c r="H272" s="224">
        <v>125.46000000000001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234</v>
      </c>
      <c r="AU272" s="230" t="s">
        <v>132</v>
      </c>
      <c r="AV272" s="14" t="s">
        <v>124</v>
      </c>
      <c r="AW272" s="14" t="s">
        <v>37</v>
      </c>
      <c r="AX272" s="14" t="s">
        <v>83</v>
      </c>
      <c r="AY272" s="230" t="s">
        <v>119</v>
      </c>
    </row>
    <row r="273" spans="1:65" s="2" customFormat="1" ht="24.2" customHeight="1">
      <c r="A273" s="33"/>
      <c r="B273" s="34"/>
      <c r="C273" s="178" t="s">
        <v>464</v>
      </c>
      <c r="D273" s="178" t="s">
        <v>120</v>
      </c>
      <c r="E273" s="179" t="s">
        <v>465</v>
      </c>
      <c r="F273" s="180" t="s">
        <v>466</v>
      </c>
      <c r="G273" s="181" t="s">
        <v>232</v>
      </c>
      <c r="H273" s="182">
        <v>102.654</v>
      </c>
      <c r="I273" s="183"/>
      <c r="J273" s="184">
        <f>ROUND(I273*H273,2)</f>
        <v>0</v>
      </c>
      <c r="K273" s="185"/>
      <c r="L273" s="38"/>
      <c r="M273" s="186" t="s">
        <v>19</v>
      </c>
      <c r="N273" s="187" t="s">
        <v>46</v>
      </c>
      <c r="O273" s="63"/>
      <c r="P273" s="188">
        <f>O273*H273</f>
        <v>0</v>
      </c>
      <c r="Q273" s="188">
        <v>2.4142999999999999</v>
      </c>
      <c r="R273" s="188">
        <f>Q273*H273</f>
        <v>247.83755219999998</v>
      </c>
      <c r="S273" s="188">
        <v>0</v>
      </c>
      <c r="T273" s="18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0" t="s">
        <v>124</v>
      </c>
      <c r="AT273" s="190" t="s">
        <v>120</v>
      </c>
      <c r="AU273" s="190" t="s">
        <v>132</v>
      </c>
      <c r="AY273" s="16" t="s">
        <v>119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83</v>
      </c>
      <c r="BK273" s="191">
        <f>ROUND(I273*H273,2)</f>
        <v>0</v>
      </c>
      <c r="BL273" s="16" t="s">
        <v>124</v>
      </c>
      <c r="BM273" s="190" t="s">
        <v>467</v>
      </c>
    </row>
    <row r="274" spans="1:65" s="13" customFormat="1">
      <c r="B274" s="209"/>
      <c r="C274" s="210"/>
      <c r="D274" s="192" t="s">
        <v>234</v>
      </c>
      <c r="E274" s="211" t="s">
        <v>19</v>
      </c>
      <c r="F274" s="212" t="s">
        <v>468</v>
      </c>
      <c r="G274" s="210"/>
      <c r="H274" s="213">
        <v>44.44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234</v>
      </c>
      <c r="AU274" s="219" t="s">
        <v>132</v>
      </c>
      <c r="AV274" s="13" t="s">
        <v>85</v>
      </c>
      <c r="AW274" s="13" t="s">
        <v>37</v>
      </c>
      <c r="AX274" s="13" t="s">
        <v>75</v>
      </c>
      <c r="AY274" s="219" t="s">
        <v>119</v>
      </c>
    </row>
    <row r="275" spans="1:65" s="13" customFormat="1">
      <c r="B275" s="209"/>
      <c r="C275" s="210"/>
      <c r="D275" s="192" t="s">
        <v>234</v>
      </c>
      <c r="E275" s="211" t="s">
        <v>19</v>
      </c>
      <c r="F275" s="212" t="s">
        <v>469</v>
      </c>
      <c r="G275" s="210"/>
      <c r="H275" s="213">
        <v>41.463999999999999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234</v>
      </c>
      <c r="AU275" s="219" t="s">
        <v>132</v>
      </c>
      <c r="AV275" s="13" t="s">
        <v>85</v>
      </c>
      <c r="AW275" s="13" t="s">
        <v>37</v>
      </c>
      <c r="AX275" s="13" t="s">
        <v>75</v>
      </c>
      <c r="AY275" s="219" t="s">
        <v>119</v>
      </c>
    </row>
    <row r="276" spans="1:65" s="13" customFormat="1">
      <c r="B276" s="209"/>
      <c r="C276" s="210"/>
      <c r="D276" s="192" t="s">
        <v>234</v>
      </c>
      <c r="E276" s="211" t="s">
        <v>19</v>
      </c>
      <c r="F276" s="212" t="s">
        <v>470</v>
      </c>
      <c r="G276" s="210"/>
      <c r="H276" s="213">
        <v>16.75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234</v>
      </c>
      <c r="AU276" s="219" t="s">
        <v>132</v>
      </c>
      <c r="AV276" s="13" t="s">
        <v>85</v>
      </c>
      <c r="AW276" s="13" t="s">
        <v>37</v>
      </c>
      <c r="AX276" s="13" t="s">
        <v>75</v>
      </c>
      <c r="AY276" s="219" t="s">
        <v>119</v>
      </c>
    </row>
    <row r="277" spans="1:65" s="14" customFormat="1">
      <c r="B277" s="220"/>
      <c r="C277" s="221"/>
      <c r="D277" s="192" t="s">
        <v>234</v>
      </c>
      <c r="E277" s="222" t="s">
        <v>19</v>
      </c>
      <c r="F277" s="223" t="s">
        <v>238</v>
      </c>
      <c r="G277" s="221"/>
      <c r="H277" s="224">
        <v>102.654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234</v>
      </c>
      <c r="AU277" s="230" t="s">
        <v>132</v>
      </c>
      <c r="AV277" s="14" t="s">
        <v>124</v>
      </c>
      <c r="AW277" s="14" t="s">
        <v>37</v>
      </c>
      <c r="AX277" s="14" t="s">
        <v>83</v>
      </c>
      <c r="AY277" s="230" t="s">
        <v>119</v>
      </c>
    </row>
    <row r="278" spans="1:65" s="2" customFormat="1" ht="14.45" customHeight="1">
      <c r="A278" s="33"/>
      <c r="B278" s="34"/>
      <c r="C278" s="178" t="s">
        <v>471</v>
      </c>
      <c r="D278" s="178" t="s">
        <v>120</v>
      </c>
      <c r="E278" s="179" t="s">
        <v>472</v>
      </c>
      <c r="F278" s="180" t="s">
        <v>473</v>
      </c>
      <c r="G278" s="181" t="s">
        <v>271</v>
      </c>
      <c r="H278" s="182">
        <v>205.30799999999999</v>
      </c>
      <c r="I278" s="183"/>
      <c r="J278" s="184">
        <f>ROUND(I278*H278,2)</f>
        <v>0</v>
      </c>
      <c r="K278" s="185"/>
      <c r="L278" s="38"/>
      <c r="M278" s="186" t="s">
        <v>19</v>
      </c>
      <c r="N278" s="187" t="s">
        <v>46</v>
      </c>
      <c r="O278" s="63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0" t="s">
        <v>124</v>
      </c>
      <c r="AT278" s="190" t="s">
        <v>120</v>
      </c>
      <c r="AU278" s="190" t="s">
        <v>132</v>
      </c>
      <c r="AY278" s="16" t="s">
        <v>119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83</v>
      </c>
      <c r="BK278" s="191">
        <f>ROUND(I278*H278,2)</f>
        <v>0</v>
      </c>
      <c r="BL278" s="16" t="s">
        <v>124</v>
      </c>
      <c r="BM278" s="190" t="s">
        <v>474</v>
      </c>
    </row>
    <row r="279" spans="1:65" s="13" customFormat="1">
      <c r="B279" s="209"/>
      <c r="C279" s="210"/>
      <c r="D279" s="192" t="s">
        <v>234</v>
      </c>
      <c r="E279" s="211" t="s">
        <v>19</v>
      </c>
      <c r="F279" s="212" t="s">
        <v>475</v>
      </c>
      <c r="G279" s="210"/>
      <c r="H279" s="213">
        <v>88.88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234</v>
      </c>
      <c r="AU279" s="219" t="s">
        <v>132</v>
      </c>
      <c r="AV279" s="13" t="s">
        <v>85</v>
      </c>
      <c r="AW279" s="13" t="s">
        <v>37</v>
      </c>
      <c r="AX279" s="13" t="s">
        <v>75</v>
      </c>
      <c r="AY279" s="219" t="s">
        <v>119</v>
      </c>
    </row>
    <row r="280" spans="1:65" s="13" customFormat="1">
      <c r="B280" s="209"/>
      <c r="C280" s="210"/>
      <c r="D280" s="192" t="s">
        <v>234</v>
      </c>
      <c r="E280" s="211" t="s">
        <v>19</v>
      </c>
      <c r="F280" s="212" t="s">
        <v>476</v>
      </c>
      <c r="G280" s="210"/>
      <c r="H280" s="213">
        <v>82.927999999999997</v>
      </c>
      <c r="I280" s="214"/>
      <c r="J280" s="210"/>
      <c r="K280" s="210"/>
      <c r="L280" s="215"/>
      <c r="M280" s="216"/>
      <c r="N280" s="217"/>
      <c r="O280" s="217"/>
      <c r="P280" s="217"/>
      <c r="Q280" s="217"/>
      <c r="R280" s="217"/>
      <c r="S280" s="217"/>
      <c r="T280" s="218"/>
      <c r="AT280" s="219" t="s">
        <v>234</v>
      </c>
      <c r="AU280" s="219" t="s">
        <v>132</v>
      </c>
      <c r="AV280" s="13" t="s">
        <v>85</v>
      </c>
      <c r="AW280" s="13" t="s">
        <v>37</v>
      </c>
      <c r="AX280" s="13" t="s">
        <v>75</v>
      </c>
      <c r="AY280" s="219" t="s">
        <v>119</v>
      </c>
    </row>
    <row r="281" spans="1:65" s="13" customFormat="1">
      <c r="B281" s="209"/>
      <c r="C281" s="210"/>
      <c r="D281" s="192" t="s">
        <v>234</v>
      </c>
      <c r="E281" s="211" t="s">
        <v>19</v>
      </c>
      <c r="F281" s="212" t="s">
        <v>477</v>
      </c>
      <c r="G281" s="210"/>
      <c r="H281" s="213">
        <v>33.5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234</v>
      </c>
      <c r="AU281" s="219" t="s">
        <v>132</v>
      </c>
      <c r="AV281" s="13" t="s">
        <v>85</v>
      </c>
      <c r="AW281" s="13" t="s">
        <v>37</v>
      </c>
      <c r="AX281" s="13" t="s">
        <v>75</v>
      </c>
      <c r="AY281" s="219" t="s">
        <v>119</v>
      </c>
    </row>
    <row r="282" spans="1:65" s="14" customFormat="1">
      <c r="B282" s="220"/>
      <c r="C282" s="221"/>
      <c r="D282" s="192" t="s">
        <v>234</v>
      </c>
      <c r="E282" s="222" t="s">
        <v>19</v>
      </c>
      <c r="F282" s="223" t="s">
        <v>238</v>
      </c>
      <c r="G282" s="221"/>
      <c r="H282" s="224">
        <v>205.30799999999999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234</v>
      </c>
      <c r="AU282" s="230" t="s">
        <v>132</v>
      </c>
      <c r="AV282" s="14" t="s">
        <v>124</v>
      </c>
      <c r="AW282" s="14" t="s">
        <v>37</v>
      </c>
      <c r="AX282" s="14" t="s">
        <v>83</v>
      </c>
      <c r="AY282" s="230" t="s">
        <v>119</v>
      </c>
    </row>
    <row r="283" spans="1:65" s="2" customFormat="1" ht="24.2" customHeight="1">
      <c r="A283" s="33"/>
      <c r="B283" s="34"/>
      <c r="C283" s="178" t="s">
        <v>478</v>
      </c>
      <c r="D283" s="178" t="s">
        <v>120</v>
      </c>
      <c r="E283" s="179" t="s">
        <v>479</v>
      </c>
      <c r="F283" s="180" t="s">
        <v>480</v>
      </c>
      <c r="G283" s="181" t="s">
        <v>271</v>
      </c>
      <c r="H283" s="182">
        <v>118.08</v>
      </c>
      <c r="I283" s="183"/>
      <c r="J283" s="184">
        <f>ROUND(I283*H283,2)</f>
        <v>0</v>
      </c>
      <c r="K283" s="185"/>
      <c r="L283" s="38"/>
      <c r="M283" s="186" t="s">
        <v>19</v>
      </c>
      <c r="N283" s="187" t="s">
        <v>46</v>
      </c>
      <c r="O283" s="63"/>
      <c r="P283" s="188">
        <f>O283*H283</f>
        <v>0</v>
      </c>
      <c r="Q283" s="188">
        <v>0.92927999999999999</v>
      </c>
      <c r="R283" s="188">
        <f>Q283*H283</f>
        <v>109.72938239999999</v>
      </c>
      <c r="S283" s="188">
        <v>0</v>
      </c>
      <c r="T283" s="189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0" t="s">
        <v>124</v>
      </c>
      <c r="AT283" s="190" t="s">
        <v>120</v>
      </c>
      <c r="AU283" s="190" t="s">
        <v>132</v>
      </c>
      <c r="AY283" s="16" t="s">
        <v>119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83</v>
      </c>
      <c r="BK283" s="191">
        <f>ROUND(I283*H283,2)</f>
        <v>0</v>
      </c>
      <c r="BL283" s="16" t="s">
        <v>124</v>
      </c>
      <c r="BM283" s="190" t="s">
        <v>481</v>
      </c>
    </row>
    <row r="284" spans="1:65" s="13" customFormat="1">
      <c r="B284" s="209"/>
      <c r="C284" s="210"/>
      <c r="D284" s="192" t="s">
        <v>234</v>
      </c>
      <c r="E284" s="211" t="s">
        <v>19</v>
      </c>
      <c r="F284" s="212" t="s">
        <v>438</v>
      </c>
      <c r="G284" s="210"/>
      <c r="H284" s="213">
        <v>118.08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234</v>
      </c>
      <c r="AU284" s="219" t="s">
        <v>132</v>
      </c>
      <c r="AV284" s="13" t="s">
        <v>85</v>
      </c>
      <c r="AW284" s="13" t="s">
        <v>37</v>
      </c>
      <c r="AX284" s="13" t="s">
        <v>75</v>
      </c>
      <c r="AY284" s="219" t="s">
        <v>119</v>
      </c>
    </row>
    <row r="285" spans="1:65" s="14" customFormat="1">
      <c r="B285" s="220"/>
      <c r="C285" s="221"/>
      <c r="D285" s="192" t="s">
        <v>234</v>
      </c>
      <c r="E285" s="222" t="s">
        <v>19</v>
      </c>
      <c r="F285" s="223" t="s">
        <v>238</v>
      </c>
      <c r="G285" s="221"/>
      <c r="H285" s="224">
        <v>118.08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234</v>
      </c>
      <c r="AU285" s="230" t="s">
        <v>132</v>
      </c>
      <c r="AV285" s="14" t="s">
        <v>124</v>
      </c>
      <c r="AW285" s="14" t="s">
        <v>37</v>
      </c>
      <c r="AX285" s="14" t="s">
        <v>83</v>
      </c>
      <c r="AY285" s="230" t="s">
        <v>119</v>
      </c>
    </row>
    <row r="286" spans="1:65" s="2" customFormat="1" ht="14.45" customHeight="1">
      <c r="A286" s="33"/>
      <c r="B286" s="34"/>
      <c r="C286" s="178" t="s">
        <v>482</v>
      </c>
      <c r="D286" s="178" t="s">
        <v>120</v>
      </c>
      <c r="E286" s="179" t="s">
        <v>483</v>
      </c>
      <c r="F286" s="180" t="s">
        <v>484</v>
      </c>
      <c r="G286" s="181" t="s">
        <v>271</v>
      </c>
      <c r="H286" s="182">
        <v>118.08</v>
      </c>
      <c r="I286" s="183"/>
      <c r="J286" s="184">
        <f>ROUND(I286*H286,2)</f>
        <v>0</v>
      </c>
      <c r="K286" s="185"/>
      <c r="L286" s="38"/>
      <c r="M286" s="186" t="s">
        <v>19</v>
      </c>
      <c r="N286" s="187" t="s">
        <v>46</v>
      </c>
      <c r="O286" s="63"/>
      <c r="P286" s="188">
        <f>O286*H286</f>
        <v>0</v>
      </c>
      <c r="Q286" s="188">
        <v>0</v>
      </c>
      <c r="R286" s="188">
        <f>Q286*H286</f>
        <v>0</v>
      </c>
      <c r="S286" s="188">
        <v>0</v>
      </c>
      <c r="T286" s="18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0" t="s">
        <v>124</v>
      </c>
      <c r="AT286" s="190" t="s">
        <v>120</v>
      </c>
      <c r="AU286" s="190" t="s">
        <v>132</v>
      </c>
      <c r="AY286" s="16" t="s">
        <v>119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6" t="s">
        <v>83</v>
      </c>
      <c r="BK286" s="191">
        <f>ROUND(I286*H286,2)</f>
        <v>0</v>
      </c>
      <c r="BL286" s="16" t="s">
        <v>124</v>
      </c>
      <c r="BM286" s="190" t="s">
        <v>485</v>
      </c>
    </row>
    <row r="287" spans="1:65" s="2" customFormat="1" ht="39">
      <c r="A287" s="33"/>
      <c r="B287" s="34"/>
      <c r="C287" s="35"/>
      <c r="D287" s="192" t="s">
        <v>126</v>
      </c>
      <c r="E287" s="35"/>
      <c r="F287" s="193" t="s">
        <v>486</v>
      </c>
      <c r="G287" s="35"/>
      <c r="H287" s="35"/>
      <c r="I287" s="107"/>
      <c r="J287" s="35"/>
      <c r="K287" s="35"/>
      <c r="L287" s="38"/>
      <c r="M287" s="194"/>
      <c r="N287" s="195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126</v>
      </c>
      <c r="AU287" s="16" t="s">
        <v>132</v>
      </c>
    </row>
    <row r="288" spans="1:65" s="13" customFormat="1">
      <c r="B288" s="209"/>
      <c r="C288" s="210"/>
      <c r="D288" s="192" t="s">
        <v>234</v>
      </c>
      <c r="E288" s="211" t="s">
        <v>19</v>
      </c>
      <c r="F288" s="212" t="s">
        <v>438</v>
      </c>
      <c r="G288" s="210"/>
      <c r="H288" s="213">
        <v>118.08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234</v>
      </c>
      <c r="AU288" s="219" t="s">
        <v>132</v>
      </c>
      <c r="AV288" s="13" t="s">
        <v>85</v>
      </c>
      <c r="AW288" s="13" t="s">
        <v>37</v>
      </c>
      <c r="AX288" s="13" t="s">
        <v>75</v>
      </c>
      <c r="AY288" s="219" t="s">
        <v>119</v>
      </c>
    </row>
    <row r="289" spans="1:65" s="14" customFormat="1">
      <c r="B289" s="220"/>
      <c r="C289" s="221"/>
      <c r="D289" s="192" t="s">
        <v>234</v>
      </c>
      <c r="E289" s="222" t="s">
        <v>19</v>
      </c>
      <c r="F289" s="223" t="s">
        <v>238</v>
      </c>
      <c r="G289" s="221"/>
      <c r="H289" s="224">
        <v>118.08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234</v>
      </c>
      <c r="AU289" s="230" t="s">
        <v>132</v>
      </c>
      <c r="AV289" s="14" t="s">
        <v>124</v>
      </c>
      <c r="AW289" s="14" t="s">
        <v>37</v>
      </c>
      <c r="AX289" s="14" t="s">
        <v>83</v>
      </c>
      <c r="AY289" s="230" t="s">
        <v>119</v>
      </c>
    </row>
    <row r="290" spans="1:65" s="2" customFormat="1" ht="14.45" customHeight="1">
      <c r="A290" s="33"/>
      <c r="B290" s="34"/>
      <c r="C290" s="178" t="s">
        <v>432</v>
      </c>
      <c r="D290" s="178" t="s">
        <v>120</v>
      </c>
      <c r="E290" s="179" t="s">
        <v>487</v>
      </c>
      <c r="F290" s="180" t="s">
        <v>488</v>
      </c>
      <c r="G290" s="181" t="s">
        <v>123</v>
      </c>
      <c r="H290" s="182">
        <v>1</v>
      </c>
      <c r="I290" s="183"/>
      <c r="J290" s="184">
        <f>ROUND(I290*H290,2)</f>
        <v>0</v>
      </c>
      <c r="K290" s="185"/>
      <c r="L290" s="38"/>
      <c r="M290" s="186" t="s">
        <v>19</v>
      </c>
      <c r="N290" s="187" t="s">
        <v>46</v>
      </c>
      <c r="O290" s="63"/>
      <c r="P290" s="188">
        <f>O290*H290</f>
        <v>0</v>
      </c>
      <c r="Q290" s="188">
        <v>0</v>
      </c>
      <c r="R290" s="188">
        <f>Q290*H290</f>
        <v>0</v>
      </c>
      <c r="S290" s="188">
        <v>0</v>
      </c>
      <c r="T290" s="18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0" t="s">
        <v>124</v>
      </c>
      <c r="AT290" s="190" t="s">
        <v>120</v>
      </c>
      <c r="AU290" s="190" t="s">
        <v>132</v>
      </c>
      <c r="AY290" s="16" t="s">
        <v>119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83</v>
      </c>
      <c r="BK290" s="191">
        <f>ROUND(I290*H290,2)</f>
        <v>0</v>
      </c>
      <c r="BL290" s="16" t="s">
        <v>124</v>
      </c>
      <c r="BM290" s="190" t="s">
        <v>489</v>
      </c>
    </row>
    <row r="291" spans="1:65" s="2" customFormat="1" ht="39">
      <c r="A291" s="33"/>
      <c r="B291" s="34"/>
      <c r="C291" s="35"/>
      <c r="D291" s="192" t="s">
        <v>126</v>
      </c>
      <c r="E291" s="35"/>
      <c r="F291" s="193" t="s">
        <v>490</v>
      </c>
      <c r="G291" s="35"/>
      <c r="H291" s="35"/>
      <c r="I291" s="107"/>
      <c r="J291" s="35"/>
      <c r="K291" s="35"/>
      <c r="L291" s="38"/>
      <c r="M291" s="194"/>
      <c r="N291" s="195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126</v>
      </c>
      <c r="AU291" s="16" t="s">
        <v>132</v>
      </c>
    </row>
    <row r="292" spans="1:65" s="11" customFormat="1" ht="22.9" customHeight="1">
      <c r="B292" s="164"/>
      <c r="C292" s="165"/>
      <c r="D292" s="166" t="s">
        <v>74</v>
      </c>
      <c r="E292" s="207" t="s">
        <v>159</v>
      </c>
      <c r="F292" s="207" t="s">
        <v>491</v>
      </c>
      <c r="G292" s="165"/>
      <c r="H292" s="165"/>
      <c r="I292" s="168"/>
      <c r="J292" s="208">
        <f>BK292</f>
        <v>0</v>
      </c>
      <c r="K292" s="165"/>
      <c r="L292" s="170"/>
      <c r="M292" s="171"/>
      <c r="N292" s="172"/>
      <c r="O292" s="172"/>
      <c r="P292" s="173">
        <f>P293</f>
        <v>0</v>
      </c>
      <c r="Q292" s="172"/>
      <c r="R292" s="173">
        <f>R293</f>
        <v>8.6400000000000001E-3</v>
      </c>
      <c r="S292" s="172"/>
      <c r="T292" s="174">
        <f>T293</f>
        <v>0</v>
      </c>
      <c r="AR292" s="175" t="s">
        <v>83</v>
      </c>
      <c r="AT292" s="176" t="s">
        <v>74</v>
      </c>
      <c r="AU292" s="176" t="s">
        <v>83</v>
      </c>
      <c r="AY292" s="175" t="s">
        <v>119</v>
      </c>
      <c r="BK292" s="177">
        <f>BK293</f>
        <v>0</v>
      </c>
    </row>
    <row r="293" spans="1:65" s="11" customFormat="1" ht="20.85" customHeight="1">
      <c r="B293" s="164"/>
      <c r="C293" s="165"/>
      <c r="D293" s="166" t="s">
        <v>74</v>
      </c>
      <c r="E293" s="207" t="s">
        <v>492</v>
      </c>
      <c r="F293" s="207" t="s">
        <v>493</v>
      </c>
      <c r="G293" s="165"/>
      <c r="H293" s="165"/>
      <c r="I293" s="168"/>
      <c r="J293" s="208">
        <f>BK293</f>
        <v>0</v>
      </c>
      <c r="K293" s="165"/>
      <c r="L293" s="170"/>
      <c r="M293" s="171"/>
      <c r="N293" s="172"/>
      <c r="O293" s="172"/>
      <c r="P293" s="173">
        <f>SUM(P294:P298)</f>
        <v>0</v>
      </c>
      <c r="Q293" s="172"/>
      <c r="R293" s="173">
        <f>SUM(R294:R298)</f>
        <v>8.6400000000000001E-3</v>
      </c>
      <c r="S293" s="172"/>
      <c r="T293" s="174">
        <f>SUM(T294:T298)</f>
        <v>0</v>
      </c>
      <c r="AR293" s="175" t="s">
        <v>83</v>
      </c>
      <c r="AT293" s="176" t="s">
        <v>74</v>
      </c>
      <c r="AU293" s="176" t="s">
        <v>85</v>
      </c>
      <c r="AY293" s="175" t="s">
        <v>119</v>
      </c>
      <c r="BK293" s="177">
        <f>SUM(BK294:BK298)</f>
        <v>0</v>
      </c>
    </row>
    <row r="294" spans="1:65" s="2" customFormat="1" ht="14.45" customHeight="1">
      <c r="A294" s="33"/>
      <c r="B294" s="34"/>
      <c r="C294" s="178" t="s">
        <v>446</v>
      </c>
      <c r="D294" s="178" t="s">
        <v>120</v>
      </c>
      <c r="E294" s="179" t="s">
        <v>494</v>
      </c>
      <c r="F294" s="180" t="s">
        <v>495</v>
      </c>
      <c r="G294" s="181" t="s">
        <v>496</v>
      </c>
      <c r="H294" s="182">
        <v>36</v>
      </c>
      <c r="I294" s="183"/>
      <c r="J294" s="184">
        <f>ROUND(I294*H294,2)</f>
        <v>0</v>
      </c>
      <c r="K294" s="185"/>
      <c r="L294" s="38"/>
      <c r="M294" s="186" t="s">
        <v>19</v>
      </c>
      <c r="N294" s="187" t="s">
        <v>46</v>
      </c>
      <c r="O294" s="63"/>
      <c r="P294" s="188">
        <f>O294*H294</f>
        <v>0</v>
      </c>
      <c r="Q294" s="188">
        <v>2.4000000000000001E-4</v>
      </c>
      <c r="R294" s="188">
        <f>Q294*H294</f>
        <v>8.6400000000000001E-3</v>
      </c>
      <c r="S294" s="188">
        <v>0</v>
      </c>
      <c r="T294" s="18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0" t="s">
        <v>124</v>
      </c>
      <c r="AT294" s="190" t="s">
        <v>120</v>
      </c>
      <c r="AU294" s="190" t="s">
        <v>132</v>
      </c>
      <c r="AY294" s="16" t="s">
        <v>119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83</v>
      </c>
      <c r="BK294" s="191">
        <f>ROUND(I294*H294,2)</f>
        <v>0</v>
      </c>
      <c r="BL294" s="16" t="s">
        <v>124</v>
      </c>
      <c r="BM294" s="190" t="s">
        <v>497</v>
      </c>
    </row>
    <row r="295" spans="1:65" s="2" customFormat="1" ht="29.25">
      <c r="A295" s="33"/>
      <c r="B295" s="34"/>
      <c r="C295" s="35"/>
      <c r="D295" s="192" t="s">
        <v>126</v>
      </c>
      <c r="E295" s="35"/>
      <c r="F295" s="193" t="s">
        <v>498</v>
      </c>
      <c r="G295" s="35"/>
      <c r="H295" s="35"/>
      <c r="I295" s="107"/>
      <c r="J295" s="35"/>
      <c r="K295" s="35"/>
      <c r="L295" s="38"/>
      <c r="M295" s="194"/>
      <c r="N295" s="195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126</v>
      </c>
      <c r="AU295" s="16" t="s">
        <v>132</v>
      </c>
    </row>
    <row r="296" spans="1:65" s="13" customFormat="1">
      <c r="B296" s="209"/>
      <c r="C296" s="210"/>
      <c r="D296" s="192" t="s">
        <v>234</v>
      </c>
      <c r="E296" s="211" t="s">
        <v>19</v>
      </c>
      <c r="F296" s="212" t="s">
        <v>499</v>
      </c>
      <c r="G296" s="210"/>
      <c r="H296" s="213">
        <v>30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234</v>
      </c>
      <c r="AU296" s="219" t="s">
        <v>132</v>
      </c>
      <c r="AV296" s="13" t="s">
        <v>85</v>
      </c>
      <c r="AW296" s="13" t="s">
        <v>37</v>
      </c>
      <c r="AX296" s="13" t="s">
        <v>75</v>
      </c>
      <c r="AY296" s="219" t="s">
        <v>119</v>
      </c>
    </row>
    <row r="297" spans="1:65" s="13" customFormat="1">
      <c r="B297" s="209"/>
      <c r="C297" s="210"/>
      <c r="D297" s="192" t="s">
        <v>234</v>
      </c>
      <c r="E297" s="211" t="s">
        <v>19</v>
      </c>
      <c r="F297" s="212" t="s">
        <v>500</v>
      </c>
      <c r="G297" s="210"/>
      <c r="H297" s="213">
        <v>6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234</v>
      </c>
      <c r="AU297" s="219" t="s">
        <v>132</v>
      </c>
      <c r="AV297" s="13" t="s">
        <v>85</v>
      </c>
      <c r="AW297" s="13" t="s">
        <v>37</v>
      </c>
      <c r="AX297" s="13" t="s">
        <v>75</v>
      </c>
      <c r="AY297" s="219" t="s">
        <v>119</v>
      </c>
    </row>
    <row r="298" spans="1:65" s="14" customFormat="1">
      <c r="B298" s="220"/>
      <c r="C298" s="221"/>
      <c r="D298" s="192" t="s">
        <v>234</v>
      </c>
      <c r="E298" s="222" t="s">
        <v>19</v>
      </c>
      <c r="F298" s="223" t="s">
        <v>238</v>
      </c>
      <c r="G298" s="221"/>
      <c r="H298" s="224">
        <v>36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234</v>
      </c>
      <c r="AU298" s="230" t="s">
        <v>132</v>
      </c>
      <c r="AV298" s="14" t="s">
        <v>124</v>
      </c>
      <c r="AW298" s="14" t="s">
        <v>37</v>
      </c>
      <c r="AX298" s="14" t="s">
        <v>83</v>
      </c>
      <c r="AY298" s="230" t="s">
        <v>119</v>
      </c>
    </row>
    <row r="299" spans="1:65" s="11" customFormat="1" ht="22.9" customHeight="1">
      <c r="B299" s="164"/>
      <c r="C299" s="165"/>
      <c r="D299" s="166" t="s">
        <v>74</v>
      </c>
      <c r="E299" s="207" t="s">
        <v>501</v>
      </c>
      <c r="F299" s="207" t="s">
        <v>502</v>
      </c>
      <c r="G299" s="165"/>
      <c r="H299" s="165"/>
      <c r="I299" s="168"/>
      <c r="J299" s="208">
        <f>BK299</f>
        <v>0</v>
      </c>
      <c r="K299" s="165"/>
      <c r="L299" s="170"/>
      <c r="M299" s="171"/>
      <c r="N299" s="172"/>
      <c r="O299" s="172"/>
      <c r="P299" s="173">
        <f>SUM(P300:P303)</f>
        <v>0</v>
      </c>
      <c r="Q299" s="172"/>
      <c r="R299" s="173">
        <f>SUM(R300:R303)</f>
        <v>0</v>
      </c>
      <c r="S299" s="172"/>
      <c r="T299" s="174">
        <f>SUM(T300:T303)</f>
        <v>0</v>
      </c>
      <c r="AR299" s="175" t="s">
        <v>83</v>
      </c>
      <c r="AT299" s="176" t="s">
        <v>74</v>
      </c>
      <c r="AU299" s="176" t="s">
        <v>83</v>
      </c>
      <c r="AY299" s="175" t="s">
        <v>119</v>
      </c>
      <c r="BK299" s="177">
        <f>SUM(BK300:BK303)</f>
        <v>0</v>
      </c>
    </row>
    <row r="300" spans="1:65" s="2" customFormat="1" ht="24.2" customHeight="1">
      <c r="A300" s="33"/>
      <c r="B300" s="34"/>
      <c r="C300" s="178" t="s">
        <v>503</v>
      </c>
      <c r="D300" s="178" t="s">
        <v>120</v>
      </c>
      <c r="E300" s="179" t="s">
        <v>504</v>
      </c>
      <c r="F300" s="180" t="s">
        <v>505</v>
      </c>
      <c r="G300" s="181" t="s">
        <v>387</v>
      </c>
      <c r="H300" s="182">
        <v>198.93</v>
      </c>
      <c r="I300" s="183"/>
      <c r="J300" s="184">
        <f>ROUND(I300*H300,2)</f>
        <v>0</v>
      </c>
      <c r="K300" s="185"/>
      <c r="L300" s="38"/>
      <c r="M300" s="186" t="s">
        <v>19</v>
      </c>
      <c r="N300" s="187" t="s">
        <v>46</v>
      </c>
      <c r="O300" s="63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0" t="s">
        <v>124</v>
      </c>
      <c r="AT300" s="190" t="s">
        <v>120</v>
      </c>
      <c r="AU300" s="190" t="s">
        <v>85</v>
      </c>
      <c r="AY300" s="16" t="s">
        <v>119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83</v>
      </c>
      <c r="BK300" s="191">
        <f>ROUND(I300*H300,2)</f>
        <v>0</v>
      </c>
      <c r="BL300" s="16" t="s">
        <v>124</v>
      </c>
      <c r="BM300" s="190" t="s">
        <v>506</v>
      </c>
    </row>
    <row r="301" spans="1:65" s="2" customFormat="1" ht="24.2" customHeight="1">
      <c r="A301" s="33"/>
      <c r="B301" s="34"/>
      <c r="C301" s="178" t="s">
        <v>507</v>
      </c>
      <c r="D301" s="178" t="s">
        <v>120</v>
      </c>
      <c r="E301" s="179" t="s">
        <v>508</v>
      </c>
      <c r="F301" s="180" t="s">
        <v>509</v>
      </c>
      <c r="G301" s="181" t="s">
        <v>387</v>
      </c>
      <c r="H301" s="182">
        <v>8156.13</v>
      </c>
      <c r="I301" s="183"/>
      <c r="J301" s="184">
        <f>ROUND(I301*H301,2)</f>
        <v>0</v>
      </c>
      <c r="K301" s="185"/>
      <c r="L301" s="38"/>
      <c r="M301" s="186" t="s">
        <v>19</v>
      </c>
      <c r="N301" s="187" t="s">
        <v>46</v>
      </c>
      <c r="O301" s="63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0" t="s">
        <v>124</v>
      </c>
      <c r="AT301" s="190" t="s">
        <v>120</v>
      </c>
      <c r="AU301" s="190" t="s">
        <v>85</v>
      </c>
      <c r="AY301" s="16" t="s">
        <v>119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6" t="s">
        <v>83</v>
      </c>
      <c r="BK301" s="191">
        <f>ROUND(I301*H301,2)</f>
        <v>0</v>
      </c>
      <c r="BL301" s="16" t="s">
        <v>124</v>
      </c>
      <c r="BM301" s="190" t="s">
        <v>510</v>
      </c>
    </row>
    <row r="302" spans="1:65" s="13" customFormat="1">
      <c r="B302" s="209"/>
      <c r="C302" s="210"/>
      <c r="D302" s="192" t="s">
        <v>234</v>
      </c>
      <c r="E302" s="210"/>
      <c r="F302" s="212" t="s">
        <v>511</v>
      </c>
      <c r="G302" s="210"/>
      <c r="H302" s="213">
        <v>8156.13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234</v>
      </c>
      <c r="AU302" s="219" t="s">
        <v>85</v>
      </c>
      <c r="AV302" s="13" t="s">
        <v>85</v>
      </c>
      <c r="AW302" s="13" t="s">
        <v>4</v>
      </c>
      <c r="AX302" s="13" t="s">
        <v>83</v>
      </c>
      <c r="AY302" s="219" t="s">
        <v>119</v>
      </c>
    </row>
    <row r="303" spans="1:65" s="2" customFormat="1" ht="14.45" customHeight="1">
      <c r="A303" s="33"/>
      <c r="B303" s="34"/>
      <c r="C303" s="178" t="s">
        <v>512</v>
      </c>
      <c r="D303" s="178" t="s">
        <v>120</v>
      </c>
      <c r="E303" s="179" t="s">
        <v>513</v>
      </c>
      <c r="F303" s="180" t="s">
        <v>514</v>
      </c>
      <c r="G303" s="181" t="s">
        <v>387</v>
      </c>
      <c r="H303" s="182">
        <v>198.93</v>
      </c>
      <c r="I303" s="183"/>
      <c r="J303" s="184">
        <f>ROUND(I303*H303,2)</f>
        <v>0</v>
      </c>
      <c r="K303" s="185"/>
      <c r="L303" s="38"/>
      <c r="M303" s="186" t="s">
        <v>19</v>
      </c>
      <c r="N303" s="187" t="s">
        <v>46</v>
      </c>
      <c r="O303" s="63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0" t="s">
        <v>124</v>
      </c>
      <c r="AT303" s="190" t="s">
        <v>120</v>
      </c>
      <c r="AU303" s="190" t="s">
        <v>85</v>
      </c>
      <c r="AY303" s="16" t="s">
        <v>119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83</v>
      </c>
      <c r="BK303" s="191">
        <f>ROUND(I303*H303,2)</f>
        <v>0</v>
      </c>
      <c r="BL303" s="16" t="s">
        <v>124</v>
      </c>
      <c r="BM303" s="190" t="s">
        <v>515</v>
      </c>
    </row>
    <row r="304" spans="1:65" s="11" customFormat="1" ht="22.9" customHeight="1">
      <c r="B304" s="164"/>
      <c r="C304" s="165"/>
      <c r="D304" s="166" t="s">
        <v>74</v>
      </c>
      <c r="E304" s="207" t="s">
        <v>516</v>
      </c>
      <c r="F304" s="207" t="s">
        <v>517</v>
      </c>
      <c r="G304" s="165"/>
      <c r="H304" s="165"/>
      <c r="I304" s="168"/>
      <c r="J304" s="208">
        <f>BK304</f>
        <v>0</v>
      </c>
      <c r="K304" s="165"/>
      <c r="L304" s="170"/>
      <c r="M304" s="171"/>
      <c r="N304" s="172"/>
      <c r="O304" s="172"/>
      <c r="P304" s="173">
        <f>P305</f>
        <v>0</v>
      </c>
      <c r="Q304" s="172"/>
      <c r="R304" s="173">
        <f>R305</f>
        <v>0</v>
      </c>
      <c r="S304" s="172"/>
      <c r="T304" s="174">
        <f>T305</f>
        <v>0</v>
      </c>
      <c r="AR304" s="175" t="s">
        <v>83</v>
      </c>
      <c r="AT304" s="176" t="s">
        <v>74</v>
      </c>
      <c r="AU304" s="176" t="s">
        <v>83</v>
      </c>
      <c r="AY304" s="175" t="s">
        <v>119</v>
      </c>
      <c r="BK304" s="177">
        <f>BK305</f>
        <v>0</v>
      </c>
    </row>
    <row r="305" spans="1:65" s="2" customFormat="1" ht="14.45" customHeight="1">
      <c r="A305" s="33"/>
      <c r="B305" s="34"/>
      <c r="C305" s="178" t="s">
        <v>518</v>
      </c>
      <c r="D305" s="178" t="s">
        <v>120</v>
      </c>
      <c r="E305" s="179" t="s">
        <v>519</v>
      </c>
      <c r="F305" s="180" t="s">
        <v>520</v>
      </c>
      <c r="G305" s="181" t="s">
        <v>387</v>
      </c>
      <c r="H305" s="182">
        <v>649.18299999999999</v>
      </c>
      <c r="I305" s="183"/>
      <c r="J305" s="184">
        <f>ROUND(I305*H305,2)</f>
        <v>0</v>
      </c>
      <c r="K305" s="185"/>
      <c r="L305" s="38"/>
      <c r="M305" s="242" t="s">
        <v>19</v>
      </c>
      <c r="N305" s="243" t="s">
        <v>46</v>
      </c>
      <c r="O305" s="198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0" t="s">
        <v>124</v>
      </c>
      <c r="AT305" s="190" t="s">
        <v>120</v>
      </c>
      <c r="AU305" s="190" t="s">
        <v>85</v>
      </c>
      <c r="AY305" s="16" t="s">
        <v>119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6" t="s">
        <v>83</v>
      </c>
      <c r="BK305" s="191">
        <f>ROUND(I305*H305,2)</f>
        <v>0</v>
      </c>
      <c r="BL305" s="16" t="s">
        <v>124</v>
      </c>
      <c r="BM305" s="190" t="s">
        <v>521</v>
      </c>
    </row>
    <row r="306" spans="1:65" s="2" customFormat="1" ht="6.95" customHeight="1">
      <c r="A306" s="33"/>
      <c r="B306" s="46"/>
      <c r="C306" s="47"/>
      <c r="D306" s="47"/>
      <c r="E306" s="47"/>
      <c r="F306" s="47"/>
      <c r="G306" s="47"/>
      <c r="H306" s="47"/>
      <c r="I306" s="135"/>
      <c r="J306" s="47"/>
      <c r="K306" s="47"/>
      <c r="L306" s="38"/>
      <c r="M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</row>
  </sheetData>
  <sheetProtection algorithmName="SHA-512" hashValue="m+TPHz+ZHy8bgGMh2j631APYBCvWQSdifken6jvl6dXTmSMRymBKMokZE6GPBtA2PbYdPOk+y04YN6SSTrCOfQ==" saltValue="K9l1Dw+flY9EJx5TQH58/y5fK+iaGboQrAtGPmw6eOrAO2e3SI0CF1dfVhAHj8qM+wZcGwn/haJL1yCPKR0GAw==" spinCount="100000" sheet="1" objects="1" scenarios="1" formatColumns="0" formatRows="0" autoFilter="0"/>
  <autoFilter ref="C98:K305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85</v>
      </c>
    </row>
    <row r="4" spans="1:46" s="1" customFormat="1" ht="24.95" customHeight="1">
      <c r="B4" s="19"/>
      <c r="D4" s="104" t="s">
        <v>95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23.25" customHeight="1">
      <c r="B7" s="19"/>
      <c r="E7" s="291" t="str">
        <f>'Rekapitulace stavby'!K6</f>
        <v>Dřevnice, Kašava, km 32,285 - oprava stupně limigrafu a km 34,979 - 35,060, oprava opevnění koryta toku a oprava stupně</v>
      </c>
      <c r="F7" s="292"/>
      <c r="G7" s="292"/>
      <c r="H7" s="292"/>
      <c r="I7" s="100"/>
      <c r="L7" s="19"/>
    </row>
    <row r="8" spans="1:46" s="2" customFormat="1" ht="12" customHeight="1">
      <c r="A8" s="33"/>
      <c r="B8" s="38"/>
      <c r="C8" s="33"/>
      <c r="D8" s="106" t="s">
        <v>96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522</v>
      </c>
      <c r="F9" s="294"/>
      <c r="G9" s="294"/>
      <c r="H9" s="294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27. 10. 2020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'Rekapitulace stavby'!E14</f>
        <v>Vyplň údaj</v>
      </c>
      <c r="F18" s="296"/>
      <c r="G18" s="296"/>
      <c r="H18" s="296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297" t="s">
        <v>19</v>
      </c>
      <c r="F27" s="297"/>
      <c r="G27" s="297"/>
      <c r="H27" s="297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ROUND(J98,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ROUND((SUM(BE98:BE292)),  2)</f>
        <v>0</v>
      </c>
      <c r="G33" s="33"/>
      <c r="H33" s="33"/>
      <c r="I33" s="124">
        <v>0.21</v>
      </c>
      <c r="J33" s="123">
        <f>ROUND(((SUM(BE98:BE292))*I33),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ROUND((SUM(BF98:BF292)),  2)</f>
        <v>0</v>
      </c>
      <c r="G34" s="33"/>
      <c r="H34" s="33"/>
      <c r="I34" s="124">
        <v>0.15</v>
      </c>
      <c r="J34" s="123">
        <f>ROUND(((SUM(BF98:BF292))*I34),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ROUND((SUM(BG98:BG292)),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ROUND((SUM(BH98:BH292)),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ROUND((SUM(BI98:BI292)),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3.25" customHeight="1">
      <c r="A48" s="33"/>
      <c r="B48" s="34"/>
      <c r="C48" s="35"/>
      <c r="D48" s="35"/>
      <c r="E48" s="289" t="str">
        <f>E7</f>
        <v>Dřevnice, Kašava, km 32,285 - oprava stupně limigrafu a km 34,979 - 35,060, oprava opevnění koryta toku a oprava stupně</v>
      </c>
      <c r="F48" s="290"/>
      <c r="G48" s="290"/>
      <c r="H48" s="290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77" t="str">
        <f>E9</f>
        <v>02 - Km 34,979 - 35,060 - oprava opevnění koryta toku a oprava stupně</v>
      </c>
      <c r="F50" s="288"/>
      <c r="G50" s="288"/>
      <c r="H50" s="288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Kašava</v>
      </c>
      <c r="G52" s="35"/>
      <c r="H52" s="35"/>
      <c r="I52" s="110" t="s">
        <v>23</v>
      </c>
      <c r="J52" s="58" t="str">
        <f>IF(J12="","",J12)</f>
        <v>27. 10. 2020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110" t="s">
        <v>33</v>
      </c>
      <c r="J54" s="31" t="str">
        <f>E21</f>
        <v>Ing. Vít Pučálek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Ing. Vít Pučálek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99</v>
      </c>
      <c r="D57" s="140"/>
      <c r="E57" s="140"/>
      <c r="F57" s="140"/>
      <c r="G57" s="140"/>
      <c r="H57" s="140"/>
      <c r="I57" s="141"/>
      <c r="J57" s="142" t="s">
        <v>100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J98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5" customHeight="1">
      <c r="B60" s="144"/>
      <c r="C60" s="145"/>
      <c r="D60" s="146" t="s">
        <v>206</v>
      </c>
      <c r="E60" s="147"/>
      <c r="F60" s="147"/>
      <c r="G60" s="147"/>
      <c r="H60" s="147"/>
      <c r="I60" s="148"/>
      <c r="J60" s="149">
        <f>J99</f>
        <v>0</v>
      </c>
      <c r="K60" s="145"/>
      <c r="L60" s="150"/>
    </row>
    <row r="61" spans="1:47" s="12" customFormat="1" ht="19.899999999999999" customHeight="1">
      <c r="B61" s="200"/>
      <c r="C61" s="201"/>
      <c r="D61" s="202" t="s">
        <v>207</v>
      </c>
      <c r="E61" s="203"/>
      <c r="F61" s="203"/>
      <c r="G61" s="203"/>
      <c r="H61" s="203"/>
      <c r="I61" s="204"/>
      <c r="J61" s="205">
        <f>J100</f>
        <v>0</v>
      </c>
      <c r="K61" s="201"/>
      <c r="L61" s="206"/>
    </row>
    <row r="62" spans="1:47" s="12" customFormat="1" ht="14.85" customHeight="1">
      <c r="B62" s="200"/>
      <c r="C62" s="201"/>
      <c r="D62" s="202" t="s">
        <v>208</v>
      </c>
      <c r="E62" s="203"/>
      <c r="F62" s="203"/>
      <c r="G62" s="203"/>
      <c r="H62" s="203"/>
      <c r="I62" s="204"/>
      <c r="J62" s="205">
        <f>J101</f>
        <v>0</v>
      </c>
      <c r="K62" s="201"/>
      <c r="L62" s="206"/>
    </row>
    <row r="63" spans="1:47" s="12" customFormat="1" ht="14.85" customHeight="1">
      <c r="B63" s="200"/>
      <c r="C63" s="201"/>
      <c r="D63" s="202" t="s">
        <v>209</v>
      </c>
      <c r="E63" s="203"/>
      <c r="F63" s="203"/>
      <c r="G63" s="203"/>
      <c r="H63" s="203"/>
      <c r="I63" s="204"/>
      <c r="J63" s="205">
        <f>J109</f>
        <v>0</v>
      </c>
      <c r="K63" s="201"/>
      <c r="L63" s="206"/>
    </row>
    <row r="64" spans="1:47" s="12" customFormat="1" ht="14.85" customHeight="1">
      <c r="B64" s="200"/>
      <c r="C64" s="201"/>
      <c r="D64" s="202" t="s">
        <v>212</v>
      </c>
      <c r="E64" s="203"/>
      <c r="F64" s="203"/>
      <c r="G64" s="203"/>
      <c r="H64" s="203"/>
      <c r="I64" s="204"/>
      <c r="J64" s="205">
        <f>J124</f>
        <v>0</v>
      </c>
      <c r="K64" s="201"/>
      <c r="L64" s="206"/>
    </row>
    <row r="65" spans="1:31" s="12" customFormat="1" ht="14.85" customHeight="1">
      <c r="B65" s="200"/>
      <c r="C65" s="201"/>
      <c r="D65" s="202" t="s">
        <v>213</v>
      </c>
      <c r="E65" s="203"/>
      <c r="F65" s="203"/>
      <c r="G65" s="203"/>
      <c r="H65" s="203"/>
      <c r="I65" s="204"/>
      <c r="J65" s="205">
        <f>J141</f>
        <v>0</v>
      </c>
      <c r="K65" s="201"/>
      <c r="L65" s="206"/>
    </row>
    <row r="66" spans="1:31" s="12" customFormat="1" ht="14.85" customHeight="1">
      <c r="B66" s="200"/>
      <c r="C66" s="201"/>
      <c r="D66" s="202" t="s">
        <v>214</v>
      </c>
      <c r="E66" s="203"/>
      <c r="F66" s="203"/>
      <c r="G66" s="203"/>
      <c r="H66" s="203"/>
      <c r="I66" s="204"/>
      <c r="J66" s="205">
        <f>J153</f>
        <v>0</v>
      </c>
      <c r="K66" s="201"/>
      <c r="L66" s="206"/>
    </row>
    <row r="67" spans="1:31" s="12" customFormat="1" ht="19.899999999999999" customHeight="1">
      <c r="B67" s="200"/>
      <c r="C67" s="201"/>
      <c r="D67" s="202" t="s">
        <v>217</v>
      </c>
      <c r="E67" s="203"/>
      <c r="F67" s="203"/>
      <c r="G67" s="203"/>
      <c r="H67" s="203"/>
      <c r="I67" s="204"/>
      <c r="J67" s="205">
        <f>J162</f>
        <v>0</v>
      </c>
      <c r="K67" s="201"/>
      <c r="L67" s="206"/>
    </row>
    <row r="68" spans="1:31" s="12" customFormat="1" ht="14.85" customHeight="1">
      <c r="B68" s="200"/>
      <c r="C68" s="201"/>
      <c r="D68" s="202" t="s">
        <v>523</v>
      </c>
      <c r="E68" s="203"/>
      <c r="F68" s="203"/>
      <c r="G68" s="203"/>
      <c r="H68" s="203"/>
      <c r="I68" s="204"/>
      <c r="J68" s="205">
        <f>J163</f>
        <v>0</v>
      </c>
      <c r="K68" s="201"/>
      <c r="L68" s="206"/>
    </row>
    <row r="69" spans="1:31" s="12" customFormat="1" ht="14.85" customHeight="1">
      <c r="B69" s="200"/>
      <c r="C69" s="201"/>
      <c r="D69" s="202" t="s">
        <v>218</v>
      </c>
      <c r="E69" s="203"/>
      <c r="F69" s="203"/>
      <c r="G69" s="203"/>
      <c r="H69" s="203"/>
      <c r="I69" s="204"/>
      <c r="J69" s="205">
        <f>J178</f>
        <v>0</v>
      </c>
      <c r="K69" s="201"/>
      <c r="L69" s="206"/>
    </row>
    <row r="70" spans="1:31" s="12" customFormat="1" ht="19.899999999999999" customHeight="1">
      <c r="B70" s="200"/>
      <c r="C70" s="201"/>
      <c r="D70" s="202" t="s">
        <v>219</v>
      </c>
      <c r="E70" s="203"/>
      <c r="F70" s="203"/>
      <c r="G70" s="203"/>
      <c r="H70" s="203"/>
      <c r="I70" s="204"/>
      <c r="J70" s="205">
        <f>J206</f>
        <v>0</v>
      </c>
      <c r="K70" s="201"/>
      <c r="L70" s="206"/>
    </row>
    <row r="71" spans="1:31" s="12" customFormat="1" ht="14.85" customHeight="1">
      <c r="B71" s="200"/>
      <c r="C71" s="201"/>
      <c r="D71" s="202" t="s">
        <v>220</v>
      </c>
      <c r="E71" s="203"/>
      <c r="F71" s="203"/>
      <c r="G71" s="203"/>
      <c r="H71" s="203"/>
      <c r="I71" s="204"/>
      <c r="J71" s="205">
        <f>J207</f>
        <v>0</v>
      </c>
      <c r="K71" s="201"/>
      <c r="L71" s="206"/>
    </row>
    <row r="72" spans="1:31" s="12" customFormat="1" ht="14.85" customHeight="1">
      <c r="B72" s="200"/>
      <c r="C72" s="201"/>
      <c r="D72" s="202" t="s">
        <v>221</v>
      </c>
      <c r="E72" s="203"/>
      <c r="F72" s="203"/>
      <c r="G72" s="203"/>
      <c r="H72" s="203"/>
      <c r="I72" s="204"/>
      <c r="J72" s="205">
        <f>J214</f>
        <v>0</v>
      </c>
      <c r="K72" s="201"/>
      <c r="L72" s="206"/>
    </row>
    <row r="73" spans="1:31" s="12" customFormat="1" ht="19.899999999999999" customHeight="1">
      <c r="B73" s="200"/>
      <c r="C73" s="201"/>
      <c r="D73" s="202" t="s">
        <v>222</v>
      </c>
      <c r="E73" s="203"/>
      <c r="F73" s="203"/>
      <c r="G73" s="203"/>
      <c r="H73" s="203"/>
      <c r="I73" s="204"/>
      <c r="J73" s="205">
        <f>J245</f>
        <v>0</v>
      </c>
      <c r="K73" s="201"/>
      <c r="L73" s="206"/>
    </row>
    <row r="74" spans="1:31" s="12" customFormat="1" ht="14.85" customHeight="1">
      <c r="B74" s="200"/>
      <c r="C74" s="201"/>
      <c r="D74" s="202" t="s">
        <v>524</v>
      </c>
      <c r="E74" s="203"/>
      <c r="F74" s="203"/>
      <c r="G74" s="203"/>
      <c r="H74" s="203"/>
      <c r="I74" s="204"/>
      <c r="J74" s="205">
        <f>J246</f>
        <v>0</v>
      </c>
      <c r="K74" s="201"/>
      <c r="L74" s="206"/>
    </row>
    <row r="75" spans="1:31" s="12" customFormat="1" ht="14.85" customHeight="1">
      <c r="B75" s="200"/>
      <c r="C75" s="201"/>
      <c r="D75" s="202" t="s">
        <v>223</v>
      </c>
      <c r="E75" s="203"/>
      <c r="F75" s="203"/>
      <c r="G75" s="203"/>
      <c r="H75" s="203"/>
      <c r="I75" s="204"/>
      <c r="J75" s="205">
        <f>J256</f>
        <v>0</v>
      </c>
      <c r="K75" s="201"/>
      <c r="L75" s="206"/>
    </row>
    <row r="76" spans="1:31" s="12" customFormat="1" ht="14.85" customHeight="1">
      <c r="B76" s="200"/>
      <c r="C76" s="201"/>
      <c r="D76" s="202" t="s">
        <v>525</v>
      </c>
      <c r="E76" s="203"/>
      <c r="F76" s="203"/>
      <c r="G76" s="203"/>
      <c r="H76" s="203"/>
      <c r="I76" s="204"/>
      <c r="J76" s="205">
        <f>J262</f>
        <v>0</v>
      </c>
      <c r="K76" s="201"/>
      <c r="L76" s="206"/>
    </row>
    <row r="77" spans="1:31" s="12" customFormat="1" ht="19.899999999999999" customHeight="1">
      <c r="B77" s="200"/>
      <c r="C77" s="201"/>
      <c r="D77" s="202" t="s">
        <v>224</v>
      </c>
      <c r="E77" s="203"/>
      <c r="F77" s="203"/>
      <c r="G77" s="203"/>
      <c r="H77" s="203"/>
      <c r="I77" s="204"/>
      <c r="J77" s="205">
        <f>J286</f>
        <v>0</v>
      </c>
      <c r="K77" s="201"/>
      <c r="L77" s="206"/>
    </row>
    <row r="78" spans="1:31" s="12" customFormat="1" ht="19.899999999999999" customHeight="1">
      <c r="B78" s="200"/>
      <c r="C78" s="201"/>
      <c r="D78" s="202" t="s">
        <v>225</v>
      </c>
      <c r="E78" s="203"/>
      <c r="F78" s="203"/>
      <c r="G78" s="203"/>
      <c r="H78" s="203"/>
      <c r="I78" s="204"/>
      <c r="J78" s="205">
        <f>J291</f>
        <v>0</v>
      </c>
      <c r="K78" s="201"/>
      <c r="L78" s="206"/>
    </row>
    <row r="79" spans="1:31" s="2" customFormat="1" ht="21.7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46"/>
      <c r="C80" s="47"/>
      <c r="D80" s="47"/>
      <c r="E80" s="47"/>
      <c r="F80" s="47"/>
      <c r="G80" s="47"/>
      <c r="H80" s="47"/>
      <c r="I80" s="135"/>
      <c r="J80" s="47"/>
      <c r="K80" s="47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4" spans="1:31" s="2" customFormat="1" ht="6.95" customHeight="1">
      <c r="A84" s="33"/>
      <c r="B84" s="48"/>
      <c r="C84" s="49"/>
      <c r="D84" s="49"/>
      <c r="E84" s="49"/>
      <c r="F84" s="49"/>
      <c r="G84" s="49"/>
      <c r="H84" s="49"/>
      <c r="I84" s="138"/>
      <c r="J84" s="49"/>
      <c r="K84" s="49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4.95" customHeight="1">
      <c r="A85" s="33"/>
      <c r="B85" s="34"/>
      <c r="C85" s="22" t="s">
        <v>103</v>
      </c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7"/>
      <c r="J86" s="35"/>
      <c r="K86" s="35"/>
      <c r="L86" s="10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12" customHeight="1">
      <c r="A87" s="33"/>
      <c r="B87" s="34"/>
      <c r="C87" s="28" t="s">
        <v>16</v>
      </c>
      <c r="D87" s="35"/>
      <c r="E87" s="35"/>
      <c r="F87" s="35"/>
      <c r="G87" s="35"/>
      <c r="H87" s="35"/>
      <c r="I87" s="107"/>
      <c r="J87" s="35"/>
      <c r="K87" s="35"/>
      <c r="L87" s="10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23.25" customHeight="1">
      <c r="A88" s="33"/>
      <c r="B88" s="34"/>
      <c r="C88" s="35"/>
      <c r="D88" s="35"/>
      <c r="E88" s="289" t="str">
        <f>E7</f>
        <v>Dřevnice, Kašava, km 32,285 - oprava stupně limigrafu a km 34,979 - 35,060, oprava opevnění koryta toku a oprava stupně</v>
      </c>
      <c r="F88" s="290"/>
      <c r="G88" s="290"/>
      <c r="H88" s="290"/>
      <c r="I88" s="107"/>
      <c r="J88" s="35"/>
      <c r="K88" s="35"/>
      <c r="L88" s="10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2" customHeight="1">
      <c r="A89" s="33"/>
      <c r="B89" s="34"/>
      <c r="C89" s="28" t="s">
        <v>96</v>
      </c>
      <c r="D89" s="35"/>
      <c r="E89" s="35"/>
      <c r="F89" s="35"/>
      <c r="G89" s="35"/>
      <c r="H89" s="35"/>
      <c r="I89" s="107"/>
      <c r="J89" s="35"/>
      <c r="K89" s="35"/>
      <c r="L89" s="10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6.5" customHeight="1">
      <c r="A90" s="33"/>
      <c r="B90" s="34"/>
      <c r="C90" s="35"/>
      <c r="D90" s="35"/>
      <c r="E90" s="277" t="str">
        <f>E9</f>
        <v>02 - Km 34,979 - 35,060 - oprava opevnění koryta toku a oprava stupně</v>
      </c>
      <c r="F90" s="288"/>
      <c r="G90" s="288"/>
      <c r="H90" s="288"/>
      <c r="I90" s="107"/>
      <c r="J90" s="35"/>
      <c r="K90" s="35"/>
      <c r="L90" s="10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6.95" customHeight="1">
      <c r="A91" s="33"/>
      <c r="B91" s="34"/>
      <c r="C91" s="35"/>
      <c r="D91" s="35"/>
      <c r="E91" s="35"/>
      <c r="F91" s="35"/>
      <c r="G91" s="35"/>
      <c r="H91" s="35"/>
      <c r="I91" s="107"/>
      <c r="J91" s="35"/>
      <c r="K91" s="35"/>
      <c r="L91" s="10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2" customHeight="1">
      <c r="A92" s="33"/>
      <c r="B92" s="34"/>
      <c r="C92" s="28" t="s">
        <v>21</v>
      </c>
      <c r="D92" s="35"/>
      <c r="E92" s="35"/>
      <c r="F92" s="26" t="str">
        <f>F12</f>
        <v>Kašava</v>
      </c>
      <c r="G92" s="35"/>
      <c r="H92" s="35"/>
      <c r="I92" s="110" t="s">
        <v>23</v>
      </c>
      <c r="J92" s="58" t="str">
        <f>IF(J12="","",J12)</f>
        <v>27. 10. 2020</v>
      </c>
      <c r="K92" s="35"/>
      <c r="L92" s="10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6.95" customHeight="1">
      <c r="A93" s="33"/>
      <c r="B93" s="34"/>
      <c r="C93" s="35"/>
      <c r="D93" s="35"/>
      <c r="E93" s="35"/>
      <c r="F93" s="35"/>
      <c r="G93" s="35"/>
      <c r="H93" s="35"/>
      <c r="I93" s="107"/>
      <c r="J93" s="35"/>
      <c r="K93" s="35"/>
      <c r="L93" s="10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25</v>
      </c>
      <c r="D94" s="35"/>
      <c r="E94" s="35"/>
      <c r="F94" s="26" t="str">
        <f>E15</f>
        <v>Povodí Moravy, s.p.</v>
      </c>
      <c r="G94" s="35"/>
      <c r="H94" s="35"/>
      <c r="I94" s="110" t="s">
        <v>33</v>
      </c>
      <c r="J94" s="31" t="str">
        <f>E21</f>
        <v>Ing. Vít Pučálek</v>
      </c>
      <c r="K94" s="35"/>
      <c r="L94" s="10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5.2" customHeight="1">
      <c r="A95" s="33"/>
      <c r="B95" s="34"/>
      <c r="C95" s="28" t="s">
        <v>31</v>
      </c>
      <c r="D95" s="35"/>
      <c r="E95" s="35"/>
      <c r="F95" s="26" t="str">
        <f>IF(E18="","",E18)</f>
        <v>Vyplň údaj</v>
      </c>
      <c r="G95" s="35"/>
      <c r="H95" s="35"/>
      <c r="I95" s="110" t="s">
        <v>38</v>
      </c>
      <c r="J95" s="31" t="str">
        <f>E24</f>
        <v>Ing. Vít Pučálek</v>
      </c>
      <c r="K95" s="35"/>
      <c r="L95" s="10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0.35" customHeight="1">
      <c r="A96" s="33"/>
      <c r="B96" s="34"/>
      <c r="C96" s="35"/>
      <c r="D96" s="35"/>
      <c r="E96" s="35"/>
      <c r="F96" s="35"/>
      <c r="G96" s="35"/>
      <c r="H96" s="35"/>
      <c r="I96" s="107"/>
      <c r="J96" s="35"/>
      <c r="K96" s="35"/>
      <c r="L96" s="10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10" customFormat="1" ht="29.25" customHeight="1">
      <c r="A97" s="151"/>
      <c r="B97" s="152"/>
      <c r="C97" s="153" t="s">
        <v>104</v>
      </c>
      <c r="D97" s="154" t="s">
        <v>60</v>
      </c>
      <c r="E97" s="154" t="s">
        <v>56</v>
      </c>
      <c r="F97" s="154" t="s">
        <v>57</v>
      </c>
      <c r="G97" s="154" t="s">
        <v>105</v>
      </c>
      <c r="H97" s="154" t="s">
        <v>106</v>
      </c>
      <c r="I97" s="155" t="s">
        <v>107</v>
      </c>
      <c r="J97" s="156" t="s">
        <v>100</v>
      </c>
      <c r="K97" s="157" t="s">
        <v>108</v>
      </c>
      <c r="L97" s="158"/>
      <c r="M97" s="67" t="s">
        <v>19</v>
      </c>
      <c r="N97" s="68" t="s">
        <v>45</v>
      </c>
      <c r="O97" s="68" t="s">
        <v>109</v>
      </c>
      <c r="P97" s="68" t="s">
        <v>110</v>
      </c>
      <c r="Q97" s="68" t="s">
        <v>111</v>
      </c>
      <c r="R97" s="68" t="s">
        <v>112</v>
      </c>
      <c r="S97" s="68" t="s">
        <v>113</v>
      </c>
      <c r="T97" s="69" t="s">
        <v>114</v>
      </c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</row>
    <row r="98" spans="1:65" s="2" customFormat="1" ht="22.9" customHeight="1">
      <c r="A98" s="33"/>
      <c r="B98" s="34"/>
      <c r="C98" s="74" t="s">
        <v>115</v>
      </c>
      <c r="D98" s="35"/>
      <c r="E98" s="35"/>
      <c r="F98" s="35"/>
      <c r="G98" s="35"/>
      <c r="H98" s="35"/>
      <c r="I98" s="107"/>
      <c r="J98" s="159">
        <f>BK98</f>
        <v>0</v>
      </c>
      <c r="K98" s="35"/>
      <c r="L98" s="38"/>
      <c r="M98" s="70"/>
      <c r="N98" s="160"/>
      <c r="O98" s="71"/>
      <c r="P98" s="161">
        <f>P99</f>
        <v>0</v>
      </c>
      <c r="Q98" s="71"/>
      <c r="R98" s="161">
        <f>R99</f>
        <v>872.08768669999995</v>
      </c>
      <c r="S98" s="71"/>
      <c r="T98" s="162">
        <f>T99</f>
        <v>108.66999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74</v>
      </c>
      <c r="AU98" s="16" t="s">
        <v>101</v>
      </c>
      <c r="BK98" s="163">
        <f>BK99</f>
        <v>0</v>
      </c>
    </row>
    <row r="99" spans="1:65" s="11" customFormat="1" ht="25.9" customHeight="1">
      <c r="B99" s="164"/>
      <c r="C99" s="165"/>
      <c r="D99" s="166" t="s">
        <v>74</v>
      </c>
      <c r="E99" s="167" t="s">
        <v>226</v>
      </c>
      <c r="F99" s="167" t="s">
        <v>227</v>
      </c>
      <c r="G99" s="165"/>
      <c r="H99" s="165"/>
      <c r="I99" s="168"/>
      <c r="J99" s="169">
        <f>BK99</f>
        <v>0</v>
      </c>
      <c r="K99" s="165"/>
      <c r="L99" s="170"/>
      <c r="M99" s="171"/>
      <c r="N99" s="172"/>
      <c r="O99" s="172"/>
      <c r="P99" s="173">
        <f>P100+P162+P206+P245+P286+P291</f>
        <v>0</v>
      </c>
      <c r="Q99" s="172"/>
      <c r="R99" s="173">
        <f>R100+R162+R206+R245+R286+R291</f>
        <v>872.08768669999995</v>
      </c>
      <c r="S99" s="172"/>
      <c r="T99" s="174">
        <f>T100+T162+T206+T245+T286+T291</f>
        <v>108.66999</v>
      </c>
      <c r="AR99" s="175" t="s">
        <v>83</v>
      </c>
      <c r="AT99" s="176" t="s">
        <v>74</v>
      </c>
      <c r="AU99" s="176" t="s">
        <v>75</v>
      </c>
      <c r="AY99" s="175" t="s">
        <v>119</v>
      </c>
      <c r="BK99" s="177">
        <f>BK100+BK162+BK206+BK245+BK286+BK291</f>
        <v>0</v>
      </c>
    </row>
    <row r="100" spans="1:65" s="11" customFormat="1" ht="22.9" customHeight="1">
      <c r="B100" s="164"/>
      <c r="C100" s="165"/>
      <c r="D100" s="166" t="s">
        <v>74</v>
      </c>
      <c r="E100" s="207" t="s">
        <v>83</v>
      </c>
      <c r="F100" s="207" t="s">
        <v>228</v>
      </c>
      <c r="G100" s="165"/>
      <c r="H100" s="165"/>
      <c r="I100" s="168"/>
      <c r="J100" s="208">
        <f>BK100</f>
        <v>0</v>
      </c>
      <c r="K100" s="165"/>
      <c r="L100" s="170"/>
      <c r="M100" s="171"/>
      <c r="N100" s="172"/>
      <c r="O100" s="172"/>
      <c r="P100" s="173">
        <f>P101+P109+P124+P141+P153</f>
        <v>0</v>
      </c>
      <c r="Q100" s="172"/>
      <c r="R100" s="173">
        <f>R101+R109+R124+R141+R153</f>
        <v>2.1949799999999997</v>
      </c>
      <c r="S100" s="172"/>
      <c r="T100" s="174">
        <f>T101+T109+T124+T141+T153</f>
        <v>73.625</v>
      </c>
      <c r="AR100" s="175" t="s">
        <v>83</v>
      </c>
      <c r="AT100" s="176" t="s">
        <v>74</v>
      </c>
      <c r="AU100" s="176" t="s">
        <v>83</v>
      </c>
      <c r="AY100" s="175" t="s">
        <v>119</v>
      </c>
      <c r="BK100" s="177">
        <f>BK101+BK109+BK124+BK141+BK153</f>
        <v>0</v>
      </c>
    </row>
    <row r="101" spans="1:65" s="11" customFormat="1" ht="20.85" customHeight="1">
      <c r="B101" s="164"/>
      <c r="C101" s="165"/>
      <c r="D101" s="166" t="s">
        <v>74</v>
      </c>
      <c r="E101" s="207" t="s">
        <v>169</v>
      </c>
      <c r="F101" s="207" t="s">
        <v>229</v>
      </c>
      <c r="G101" s="165"/>
      <c r="H101" s="165"/>
      <c r="I101" s="168"/>
      <c r="J101" s="208">
        <f>BK101</f>
        <v>0</v>
      </c>
      <c r="K101" s="165"/>
      <c r="L101" s="170"/>
      <c r="M101" s="171"/>
      <c r="N101" s="172"/>
      <c r="O101" s="172"/>
      <c r="P101" s="173">
        <f>SUM(P102:P108)</f>
        <v>0</v>
      </c>
      <c r="Q101" s="172"/>
      <c r="R101" s="173">
        <f>SUM(R102:R108)</f>
        <v>2.1949799999999997</v>
      </c>
      <c r="S101" s="172"/>
      <c r="T101" s="174">
        <f>SUM(T102:T108)</f>
        <v>73.625</v>
      </c>
      <c r="AR101" s="175" t="s">
        <v>83</v>
      </c>
      <c r="AT101" s="176" t="s">
        <v>74</v>
      </c>
      <c r="AU101" s="176" t="s">
        <v>85</v>
      </c>
      <c r="AY101" s="175" t="s">
        <v>119</v>
      </c>
      <c r="BK101" s="177">
        <f>SUM(BK102:BK108)</f>
        <v>0</v>
      </c>
    </row>
    <row r="102" spans="1:65" s="2" customFormat="1" ht="24.2" customHeight="1">
      <c r="A102" s="33"/>
      <c r="B102" s="34"/>
      <c r="C102" s="178" t="s">
        <v>83</v>
      </c>
      <c r="D102" s="178" t="s">
        <v>120</v>
      </c>
      <c r="E102" s="179" t="s">
        <v>230</v>
      </c>
      <c r="F102" s="180" t="s">
        <v>231</v>
      </c>
      <c r="G102" s="181" t="s">
        <v>232</v>
      </c>
      <c r="H102" s="182">
        <v>38.75</v>
      </c>
      <c r="I102" s="183"/>
      <c r="J102" s="184">
        <f>ROUND(I102*H102,2)</f>
        <v>0</v>
      </c>
      <c r="K102" s="185"/>
      <c r="L102" s="38"/>
      <c r="M102" s="186" t="s">
        <v>19</v>
      </c>
      <c r="N102" s="187" t="s">
        <v>46</v>
      </c>
      <c r="O102" s="63"/>
      <c r="P102" s="188">
        <f>O102*H102</f>
        <v>0</v>
      </c>
      <c r="Q102" s="188">
        <v>0</v>
      </c>
      <c r="R102" s="188">
        <f>Q102*H102</f>
        <v>0</v>
      </c>
      <c r="S102" s="188">
        <v>1.9</v>
      </c>
      <c r="T102" s="189">
        <f>S102*H102</f>
        <v>73.625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0" t="s">
        <v>124</v>
      </c>
      <c r="AT102" s="190" t="s">
        <v>120</v>
      </c>
      <c r="AU102" s="190" t="s">
        <v>132</v>
      </c>
      <c r="AY102" s="16" t="s">
        <v>119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6" t="s">
        <v>83</v>
      </c>
      <c r="BK102" s="191">
        <f>ROUND(I102*H102,2)</f>
        <v>0</v>
      </c>
      <c r="BL102" s="16" t="s">
        <v>124</v>
      </c>
      <c r="BM102" s="190" t="s">
        <v>526</v>
      </c>
    </row>
    <row r="103" spans="1:65" s="13" customFormat="1">
      <c r="B103" s="209"/>
      <c r="C103" s="210"/>
      <c r="D103" s="192" t="s">
        <v>234</v>
      </c>
      <c r="E103" s="211" t="s">
        <v>19</v>
      </c>
      <c r="F103" s="212" t="s">
        <v>527</v>
      </c>
      <c r="G103" s="210"/>
      <c r="H103" s="213">
        <v>38.75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234</v>
      </c>
      <c r="AU103" s="219" t="s">
        <v>132</v>
      </c>
      <c r="AV103" s="13" t="s">
        <v>85</v>
      </c>
      <c r="AW103" s="13" t="s">
        <v>37</v>
      </c>
      <c r="AX103" s="13" t="s">
        <v>75</v>
      </c>
      <c r="AY103" s="219" t="s">
        <v>119</v>
      </c>
    </row>
    <row r="104" spans="1:65" s="14" customFormat="1">
      <c r="B104" s="220"/>
      <c r="C104" s="221"/>
      <c r="D104" s="192" t="s">
        <v>234</v>
      </c>
      <c r="E104" s="222" t="s">
        <v>19</v>
      </c>
      <c r="F104" s="223" t="s">
        <v>238</v>
      </c>
      <c r="G104" s="221"/>
      <c r="H104" s="224">
        <v>38.75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AT104" s="230" t="s">
        <v>234</v>
      </c>
      <c r="AU104" s="230" t="s">
        <v>132</v>
      </c>
      <c r="AV104" s="14" t="s">
        <v>124</v>
      </c>
      <c r="AW104" s="14" t="s">
        <v>37</v>
      </c>
      <c r="AX104" s="14" t="s">
        <v>83</v>
      </c>
      <c r="AY104" s="230" t="s">
        <v>119</v>
      </c>
    </row>
    <row r="105" spans="1:65" s="2" customFormat="1" ht="14.45" customHeight="1">
      <c r="A105" s="33"/>
      <c r="B105" s="34"/>
      <c r="C105" s="178" t="s">
        <v>85</v>
      </c>
      <c r="D105" s="178" t="s">
        <v>120</v>
      </c>
      <c r="E105" s="179" t="s">
        <v>239</v>
      </c>
      <c r="F105" s="180" t="s">
        <v>240</v>
      </c>
      <c r="G105" s="181" t="s">
        <v>241</v>
      </c>
      <c r="H105" s="182">
        <v>81</v>
      </c>
      <c r="I105" s="183"/>
      <c r="J105" s="184">
        <f>ROUND(I105*H105,2)</f>
        <v>0</v>
      </c>
      <c r="K105" s="185"/>
      <c r="L105" s="38"/>
      <c r="M105" s="186" t="s">
        <v>19</v>
      </c>
      <c r="N105" s="187" t="s">
        <v>46</v>
      </c>
      <c r="O105" s="63"/>
      <c r="P105" s="188">
        <f>O105*H105</f>
        <v>0</v>
      </c>
      <c r="Q105" s="188">
        <v>2.6980000000000001E-2</v>
      </c>
      <c r="R105" s="188">
        <f>Q105*H105</f>
        <v>2.1853799999999999</v>
      </c>
      <c r="S105" s="188">
        <v>0</v>
      </c>
      <c r="T105" s="18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0" t="s">
        <v>124</v>
      </c>
      <c r="AT105" s="190" t="s">
        <v>120</v>
      </c>
      <c r="AU105" s="190" t="s">
        <v>132</v>
      </c>
      <c r="AY105" s="16" t="s">
        <v>119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6" t="s">
        <v>83</v>
      </c>
      <c r="BK105" s="191">
        <f>ROUND(I105*H105,2)</f>
        <v>0</v>
      </c>
      <c r="BL105" s="16" t="s">
        <v>124</v>
      </c>
      <c r="BM105" s="190" t="s">
        <v>528</v>
      </c>
    </row>
    <row r="106" spans="1:65" s="2" customFormat="1" ht="29.25">
      <c r="A106" s="33"/>
      <c r="B106" s="34"/>
      <c r="C106" s="35"/>
      <c r="D106" s="192" t="s">
        <v>126</v>
      </c>
      <c r="E106" s="35"/>
      <c r="F106" s="193" t="s">
        <v>243</v>
      </c>
      <c r="G106" s="35"/>
      <c r="H106" s="35"/>
      <c r="I106" s="107"/>
      <c r="J106" s="35"/>
      <c r="K106" s="35"/>
      <c r="L106" s="38"/>
      <c r="M106" s="194"/>
      <c r="N106" s="195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126</v>
      </c>
      <c r="AU106" s="16" t="s">
        <v>132</v>
      </c>
    </row>
    <row r="107" spans="1:65" s="2" customFormat="1" ht="14.45" customHeight="1">
      <c r="A107" s="33"/>
      <c r="B107" s="34"/>
      <c r="C107" s="178" t="s">
        <v>132</v>
      </c>
      <c r="D107" s="178" t="s">
        <v>120</v>
      </c>
      <c r="E107" s="179" t="s">
        <v>244</v>
      </c>
      <c r="F107" s="180" t="s">
        <v>245</v>
      </c>
      <c r="G107" s="181" t="s">
        <v>246</v>
      </c>
      <c r="H107" s="182">
        <v>240</v>
      </c>
      <c r="I107" s="183"/>
      <c r="J107" s="184">
        <f>ROUND(I107*H107,2)</f>
        <v>0</v>
      </c>
      <c r="K107" s="185"/>
      <c r="L107" s="38"/>
      <c r="M107" s="186" t="s">
        <v>19</v>
      </c>
      <c r="N107" s="187" t="s">
        <v>46</v>
      </c>
      <c r="O107" s="63"/>
      <c r="P107" s="188">
        <f>O107*H107</f>
        <v>0</v>
      </c>
      <c r="Q107" s="188">
        <v>4.0000000000000003E-5</v>
      </c>
      <c r="R107" s="188">
        <f>Q107*H107</f>
        <v>9.6000000000000009E-3</v>
      </c>
      <c r="S107" s="188">
        <v>0</v>
      </c>
      <c r="T107" s="189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0" t="s">
        <v>124</v>
      </c>
      <c r="AT107" s="190" t="s">
        <v>120</v>
      </c>
      <c r="AU107" s="190" t="s">
        <v>132</v>
      </c>
      <c r="AY107" s="16" t="s">
        <v>119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83</v>
      </c>
      <c r="BK107" s="191">
        <f>ROUND(I107*H107,2)</f>
        <v>0</v>
      </c>
      <c r="BL107" s="16" t="s">
        <v>124</v>
      </c>
      <c r="BM107" s="190" t="s">
        <v>529</v>
      </c>
    </row>
    <row r="108" spans="1:65" s="2" customFormat="1" ht="24.2" customHeight="1">
      <c r="A108" s="33"/>
      <c r="B108" s="34"/>
      <c r="C108" s="178" t="s">
        <v>124</v>
      </c>
      <c r="D108" s="178" t="s">
        <v>120</v>
      </c>
      <c r="E108" s="179" t="s">
        <v>248</v>
      </c>
      <c r="F108" s="180" t="s">
        <v>249</v>
      </c>
      <c r="G108" s="181" t="s">
        <v>250</v>
      </c>
      <c r="H108" s="182">
        <v>30</v>
      </c>
      <c r="I108" s="183"/>
      <c r="J108" s="184">
        <f>ROUND(I108*H108,2)</f>
        <v>0</v>
      </c>
      <c r="K108" s="185"/>
      <c r="L108" s="38"/>
      <c r="M108" s="186" t="s">
        <v>19</v>
      </c>
      <c r="N108" s="187" t="s">
        <v>46</v>
      </c>
      <c r="O108" s="63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0" t="s">
        <v>124</v>
      </c>
      <c r="AT108" s="190" t="s">
        <v>120</v>
      </c>
      <c r="AU108" s="190" t="s">
        <v>132</v>
      </c>
      <c r="AY108" s="16" t="s">
        <v>119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6" t="s">
        <v>83</v>
      </c>
      <c r="BK108" s="191">
        <f>ROUND(I108*H108,2)</f>
        <v>0</v>
      </c>
      <c r="BL108" s="16" t="s">
        <v>124</v>
      </c>
      <c r="BM108" s="190" t="s">
        <v>530</v>
      </c>
    </row>
    <row r="109" spans="1:65" s="11" customFormat="1" ht="20.85" customHeight="1">
      <c r="B109" s="164"/>
      <c r="C109" s="165"/>
      <c r="D109" s="166" t="s">
        <v>74</v>
      </c>
      <c r="E109" s="207" t="s">
        <v>174</v>
      </c>
      <c r="F109" s="207" t="s">
        <v>252</v>
      </c>
      <c r="G109" s="165"/>
      <c r="H109" s="165"/>
      <c r="I109" s="168"/>
      <c r="J109" s="208">
        <f>BK109</f>
        <v>0</v>
      </c>
      <c r="K109" s="165"/>
      <c r="L109" s="170"/>
      <c r="M109" s="171"/>
      <c r="N109" s="172"/>
      <c r="O109" s="172"/>
      <c r="P109" s="173">
        <f>SUM(P110:P123)</f>
        <v>0</v>
      </c>
      <c r="Q109" s="172"/>
      <c r="R109" s="173">
        <f>SUM(R110:R123)</f>
        <v>0</v>
      </c>
      <c r="S109" s="172"/>
      <c r="T109" s="174">
        <f>SUM(T110:T123)</f>
        <v>0</v>
      </c>
      <c r="AR109" s="175" t="s">
        <v>83</v>
      </c>
      <c r="AT109" s="176" t="s">
        <v>74</v>
      </c>
      <c r="AU109" s="176" t="s">
        <v>85</v>
      </c>
      <c r="AY109" s="175" t="s">
        <v>119</v>
      </c>
      <c r="BK109" s="177">
        <f>SUM(BK110:BK123)</f>
        <v>0</v>
      </c>
    </row>
    <row r="110" spans="1:65" s="2" customFormat="1" ht="14.45" customHeight="1">
      <c r="A110" s="33"/>
      <c r="B110" s="34"/>
      <c r="C110" s="178" t="s">
        <v>118</v>
      </c>
      <c r="D110" s="178" t="s">
        <v>120</v>
      </c>
      <c r="E110" s="179" t="s">
        <v>253</v>
      </c>
      <c r="F110" s="180" t="s">
        <v>254</v>
      </c>
      <c r="G110" s="181" t="s">
        <v>232</v>
      </c>
      <c r="H110" s="182">
        <v>180</v>
      </c>
      <c r="I110" s="183"/>
      <c r="J110" s="184">
        <f>ROUND(I110*H110,2)</f>
        <v>0</v>
      </c>
      <c r="K110" s="185"/>
      <c r="L110" s="38"/>
      <c r="M110" s="186" t="s">
        <v>19</v>
      </c>
      <c r="N110" s="187" t="s">
        <v>46</v>
      </c>
      <c r="O110" s="63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0" t="s">
        <v>124</v>
      </c>
      <c r="AT110" s="190" t="s">
        <v>120</v>
      </c>
      <c r="AU110" s="190" t="s">
        <v>132</v>
      </c>
      <c r="AY110" s="16" t="s">
        <v>119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6" t="s">
        <v>83</v>
      </c>
      <c r="BK110" s="191">
        <f>ROUND(I110*H110,2)</f>
        <v>0</v>
      </c>
      <c r="BL110" s="16" t="s">
        <v>124</v>
      </c>
      <c r="BM110" s="190" t="s">
        <v>531</v>
      </c>
    </row>
    <row r="111" spans="1:65" s="13" customFormat="1">
      <c r="B111" s="209"/>
      <c r="C111" s="210"/>
      <c r="D111" s="192" t="s">
        <v>234</v>
      </c>
      <c r="E111" s="211" t="s">
        <v>19</v>
      </c>
      <c r="F111" s="212" t="s">
        <v>532</v>
      </c>
      <c r="G111" s="210"/>
      <c r="H111" s="213">
        <v>180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234</v>
      </c>
      <c r="AU111" s="219" t="s">
        <v>132</v>
      </c>
      <c r="AV111" s="13" t="s">
        <v>85</v>
      </c>
      <c r="AW111" s="13" t="s">
        <v>37</v>
      </c>
      <c r="AX111" s="13" t="s">
        <v>83</v>
      </c>
      <c r="AY111" s="219" t="s">
        <v>119</v>
      </c>
    </row>
    <row r="112" spans="1:65" s="2" customFormat="1" ht="37.9" customHeight="1">
      <c r="A112" s="33"/>
      <c r="B112" s="34"/>
      <c r="C112" s="178" t="s">
        <v>145</v>
      </c>
      <c r="D112" s="178" t="s">
        <v>120</v>
      </c>
      <c r="E112" s="179" t="s">
        <v>533</v>
      </c>
      <c r="F112" s="180" t="s">
        <v>534</v>
      </c>
      <c r="G112" s="181" t="s">
        <v>232</v>
      </c>
      <c r="H112" s="182">
        <v>45</v>
      </c>
      <c r="I112" s="183"/>
      <c r="J112" s="184">
        <f>ROUND(I112*H112,2)</f>
        <v>0</v>
      </c>
      <c r="K112" s="185"/>
      <c r="L112" s="38"/>
      <c r="M112" s="186" t="s">
        <v>19</v>
      </c>
      <c r="N112" s="187" t="s">
        <v>46</v>
      </c>
      <c r="O112" s="63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0" t="s">
        <v>124</v>
      </c>
      <c r="AT112" s="190" t="s">
        <v>120</v>
      </c>
      <c r="AU112" s="190" t="s">
        <v>132</v>
      </c>
      <c r="AY112" s="16" t="s">
        <v>119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6" t="s">
        <v>83</v>
      </c>
      <c r="BK112" s="191">
        <f>ROUND(I112*H112,2)</f>
        <v>0</v>
      </c>
      <c r="BL112" s="16" t="s">
        <v>124</v>
      </c>
      <c r="BM112" s="190" t="s">
        <v>535</v>
      </c>
    </row>
    <row r="113" spans="1:65" s="13" customFormat="1">
      <c r="B113" s="209"/>
      <c r="C113" s="210"/>
      <c r="D113" s="192" t="s">
        <v>234</v>
      </c>
      <c r="E113" s="211" t="s">
        <v>19</v>
      </c>
      <c r="F113" s="212" t="s">
        <v>536</v>
      </c>
      <c r="G113" s="210"/>
      <c r="H113" s="213">
        <v>45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234</v>
      </c>
      <c r="AU113" s="219" t="s">
        <v>132</v>
      </c>
      <c r="AV113" s="13" t="s">
        <v>85</v>
      </c>
      <c r="AW113" s="13" t="s">
        <v>37</v>
      </c>
      <c r="AX113" s="13" t="s">
        <v>75</v>
      </c>
      <c r="AY113" s="219" t="s">
        <v>119</v>
      </c>
    </row>
    <row r="114" spans="1:65" s="14" customFormat="1">
      <c r="B114" s="220"/>
      <c r="C114" s="221"/>
      <c r="D114" s="192" t="s">
        <v>234</v>
      </c>
      <c r="E114" s="222" t="s">
        <v>19</v>
      </c>
      <c r="F114" s="223" t="s">
        <v>238</v>
      </c>
      <c r="G114" s="221"/>
      <c r="H114" s="224">
        <v>45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234</v>
      </c>
      <c r="AU114" s="230" t="s">
        <v>132</v>
      </c>
      <c r="AV114" s="14" t="s">
        <v>124</v>
      </c>
      <c r="AW114" s="14" t="s">
        <v>37</v>
      </c>
      <c r="AX114" s="14" t="s">
        <v>83</v>
      </c>
      <c r="AY114" s="230" t="s">
        <v>119</v>
      </c>
    </row>
    <row r="115" spans="1:65" s="2" customFormat="1" ht="37.9" customHeight="1">
      <c r="A115" s="33"/>
      <c r="B115" s="34"/>
      <c r="C115" s="178" t="s">
        <v>149</v>
      </c>
      <c r="D115" s="178" t="s">
        <v>120</v>
      </c>
      <c r="E115" s="179" t="s">
        <v>537</v>
      </c>
      <c r="F115" s="180" t="s">
        <v>538</v>
      </c>
      <c r="G115" s="181" t="s">
        <v>232</v>
      </c>
      <c r="H115" s="182">
        <v>0.75</v>
      </c>
      <c r="I115" s="183"/>
      <c r="J115" s="184">
        <f>ROUND(I115*H115,2)</f>
        <v>0</v>
      </c>
      <c r="K115" s="185"/>
      <c r="L115" s="38"/>
      <c r="M115" s="186" t="s">
        <v>19</v>
      </c>
      <c r="N115" s="187" t="s">
        <v>46</v>
      </c>
      <c r="O115" s="63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0" t="s">
        <v>124</v>
      </c>
      <c r="AT115" s="190" t="s">
        <v>120</v>
      </c>
      <c r="AU115" s="190" t="s">
        <v>132</v>
      </c>
      <c r="AY115" s="16" t="s">
        <v>119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6" t="s">
        <v>83</v>
      </c>
      <c r="BK115" s="191">
        <f>ROUND(I115*H115,2)</f>
        <v>0</v>
      </c>
      <c r="BL115" s="16" t="s">
        <v>124</v>
      </c>
      <c r="BM115" s="190" t="s">
        <v>539</v>
      </c>
    </row>
    <row r="116" spans="1:65" s="13" customFormat="1">
      <c r="B116" s="209"/>
      <c r="C116" s="210"/>
      <c r="D116" s="192" t="s">
        <v>234</v>
      </c>
      <c r="E116" s="211" t="s">
        <v>19</v>
      </c>
      <c r="F116" s="212" t="s">
        <v>540</v>
      </c>
      <c r="G116" s="210"/>
      <c r="H116" s="213">
        <v>0.75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234</v>
      </c>
      <c r="AU116" s="219" t="s">
        <v>132</v>
      </c>
      <c r="AV116" s="13" t="s">
        <v>85</v>
      </c>
      <c r="AW116" s="13" t="s">
        <v>37</v>
      </c>
      <c r="AX116" s="13" t="s">
        <v>75</v>
      </c>
      <c r="AY116" s="219" t="s">
        <v>119</v>
      </c>
    </row>
    <row r="117" spans="1:65" s="14" customFormat="1">
      <c r="B117" s="220"/>
      <c r="C117" s="221"/>
      <c r="D117" s="192" t="s">
        <v>234</v>
      </c>
      <c r="E117" s="222" t="s">
        <v>19</v>
      </c>
      <c r="F117" s="223" t="s">
        <v>238</v>
      </c>
      <c r="G117" s="221"/>
      <c r="H117" s="224">
        <v>0.75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234</v>
      </c>
      <c r="AU117" s="230" t="s">
        <v>132</v>
      </c>
      <c r="AV117" s="14" t="s">
        <v>124</v>
      </c>
      <c r="AW117" s="14" t="s">
        <v>37</v>
      </c>
      <c r="AX117" s="14" t="s">
        <v>83</v>
      </c>
      <c r="AY117" s="230" t="s">
        <v>119</v>
      </c>
    </row>
    <row r="118" spans="1:65" s="2" customFormat="1" ht="24.2" customHeight="1">
      <c r="A118" s="33"/>
      <c r="B118" s="34"/>
      <c r="C118" s="178" t="s">
        <v>154</v>
      </c>
      <c r="D118" s="178" t="s">
        <v>120</v>
      </c>
      <c r="E118" s="179" t="s">
        <v>257</v>
      </c>
      <c r="F118" s="180" t="s">
        <v>258</v>
      </c>
      <c r="G118" s="181" t="s">
        <v>232</v>
      </c>
      <c r="H118" s="182">
        <v>1.45</v>
      </c>
      <c r="I118" s="183"/>
      <c r="J118" s="184">
        <f>ROUND(I118*H118,2)</f>
        <v>0</v>
      </c>
      <c r="K118" s="185"/>
      <c r="L118" s="38"/>
      <c r="M118" s="186" t="s">
        <v>19</v>
      </c>
      <c r="N118" s="187" t="s">
        <v>46</v>
      </c>
      <c r="O118" s="63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90" t="s">
        <v>124</v>
      </c>
      <c r="AT118" s="190" t="s">
        <v>120</v>
      </c>
      <c r="AU118" s="190" t="s">
        <v>132</v>
      </c>
      <c r="AY118" s="16" t="s">
        <v>119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6" t="s">
        <v>83</v>
      </c>
      <c r="BK118" s="191">
        <f>ROUND(I118*H118,2)</f>
        <v>0</v>
      </c>
      <c r="BL118" s="16" t="s">
        <v>124</v>
      </c>
      <c r="BM118" s="190" t="s">
        <v>541</v>
      </c>
    </row>
    <row r="119" spans="1:65" s="13" customFormat="1">
      <c r="B119" s="209"/>
      <c r="C119" s="210"/>
      <c r="D119" s="192" t="s">
        <v>234</v>
      </c>
      <c r="E119" s="211" t="s">
        <v>19</v>
      </c>
      <c r="F119" s="212" t="s">
        <v>542</v>
      </c>
      <c r="G119" s="210"/>
      <c r="H119" s="213">
        <v>1.45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234</v>
      </c>
      <c r="AU119" s="219" t="s">
        <v>132</v>
      </c>
      <c r="AV119" s="13" t="s">
        <v>85</v>
      </c>
      <c r="AW119" s="13" t="s">
        <v>37</v>
      </c>
      <c r="AX119" s="13" t="s">
        <v>75</v>
      </c>
      <c r="AY119" s="219" t="s">
        <v>119</v>
      </c>
    </row>
    <row r="120" spans="1:65" s="14" customFormat="1">
      <c r="B120" s="220"/>
      <c r="C120" s="221"/>
      <c r="D120" s="192" t="s">
        <v>234</v>
      </c>
      <c r="E120" s="222" t="s">
        <v>19</v>
      </c>
      <c r="F120" s="223" t="s">
        <v>238</v>
      </c>
      <c r="G120" s="221"/>
      <c r="H120" s="224">
        <v>1.45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234</v>
      </c>
      <c r="AU120" s="230" t="s">
        <v>132</v>
      </c>
      <c r="AV120" s="14" t="s">
        <v>124</v>
      </c>
      <c r="AW120" s="14" t="s">
        <v>37</v>
      </c>
      <c r="AX120" s="14" t="s">
        <v>83</v>
      </c>
      <c r="AY120" s="230" t="s">
        <v>119</v>
      </c>
    </row>
    <row r="121" spans="1:65" s="2" customFormat="1" ht="24.2" customHeight="1">
      <c r="A121" s="33"/>
      <c r="B121" s="34"/>
      <c r="C121" s="178" t="s">
        <v>159</v>
      </c>
      <c r="D121" s="178" t="s">
        <v>120</v>
      </c>
      <c r="E121" s="179" t="s">
        <v>543</v>
      </c>
      <c r="F121" s="180" t="s">
        <v>544</v>
      </c>
      <c r="G121" s="181" t="s">
        <v>232</v>
      </c>
      <c r="H121" s="182">
        <v>1.4</v>
      </c>
      <c r="I121" s="183"/>
      <c r="J121" s="184">
        <f>ROUND(I121*H121,2)</f>
        <v>0</v>
      </c>
      <c r="K121" s="185"/>
      <c r="L121" s="38"/>
      <c r="M121" s="186" t="s">
        <v>19</v>
      </c>
      <c r="N121" s="187" t="s">
        <v>46</v>
      </c>
      <c r="O121" s="63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0" t="s">
        <v>124</v>
      </c>
      <c r="AT121" s="190" t="s">
        <v>120</v>
      </c>
      <c r="AU121" s="190" t="s">
        <v>132</v>
      </c>
      <c r="AY121" s="16" t="s">
        <v>119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6" t="s">
        <v>83</v>
      </c>
      <c r="BK121" s="191">
        <f>ROUND(I121*H121,2)</f>
        <v>0</v>
      </c>
      <c r="BL121" s="16" t="s">
        <v>124</v>
      </c>
      <c r="BM121" s="190" t="s">
        <v>545</v>
      </c>
    </row>
    <row r="122" spans="1:65" s="13" customFormat="1">
      <c r="B122" s="209"/>
      <c r="C122" s="210"/>
      <c r="D122" s="192" t="s">
        <v>234</v>
      </c>
      <c r="E122" s="211" t="s">
        <v>19</v>
      </c>
      <c r="F122" s="212" t="s">
        <v>546</v>
      </c>
      <c r="G122" s="210"/>
      <c r="H122" s="213">
        <v>1.4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234</v>
      </c>
      <c r="AU122" s="219" t="s">
        <v>132</v>
      </c>
      <c r="AV122" s="13" t="s">
        <v>85</v>
      </c>
      <c r="AW122" s="13" t="s">
        <v>37</v>
      </c>
      <c r="AX122" s="13" t="s">
        <v>75</v>
      </c>
      <c r="AY122" s="219" t="s">
        <v>119</v>
      </c>
    </row>
    <row r="123" spans="1:65" s="14" customFormat="1">
      <c r="B123" s="220"/>
      <c r="C123" s="221"/>
      <c r="D123" s="192" t="s">
        <v>234</v>
      </c>
      <c r="E123" s="222" t="s">
        <v>19</v>
      </c>
      <c r="F123" s="223" t="s">
        <v>238</v>
      </c>
      <c r="G123" s="221"/>
      <c r="H123" s="224">
        <v>1.4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234</v>
      </c>
      <c r="AU123" s="230" t="s">
        <v>132</v>
      </c>
      <c r="AV123" s="14" t="s">
        <v>124</v>
      </c>
      <c r="AW123" s="14" t="s">
        <v>37</v>
      </c>
      <c r="AX123" s="14" t="s">
        <v>83</v>
      </c>
      <c r="AY123" s="230" t="s">
        <v>119</v>
      </c>
    </row>
    <row r="124" spans="1:65" s="11" customFormat="1" ht="20.85" customHeight="1">
      <c r="B124" s="164"/>
      <c r="C124" s="165"/>
      <c r="D124" s="166" t="s">
        <v>74</v>
      </c>
      <c r="E124" s="207" t="s">
        <v>191</v>
      </c>
      <c r="F124" s="207" t="s">
        <v>284</v>
      </c>
      <c r="G124" s="165"/>
      <c r="H124" s="165"/>
      <c r="I124" s="168"/>
      <c r="J124" s="208">
        <f>BK124</f>
        <v>0</v>
      </c>
      <c r="K124" s="165"/>
      <c r="L124" s="170"/>
      <c r="M124" s="171"/>
      <c r="N124" s="172"/>
      <c r="O124" s="172"/>
      <c r="P124" s="173">
        <f>SUM(P125:P140)</f>
        <v>0</v>
      </c>
      <c r="Q124" s="172"/>
      <c r="R124" s="173">
        <f>SUM(R125:R140)</f>
        <v>0</v>
      </c>
      <c r="S124" s="172"/>
      <c r="T124" s="174">
        <f>SUM(T125:T140)</f>
        <v>0</v>
      </c>
      <c r="AR124" s="175" t="s">
        <v>83</v>
      </c>
      <c r="AT124" s="176" t="s">
        <v>74</v>
      </c>
      <c r="AU124" s="176" t="s">
        <v>85</v>
      </c>
      <c r="AY124" s="175" t="s">
        <v>119</v>
      </c>
      <c r="BK124" s="177">
        <f>SUM(BK125:BK140)</f>
        <v>0</v>
      </c>
    </row>
    <row r="125" spans="1:65" s="2" customFormat="1" ht="37.9" customHeight="1">
      <c r="A125" s="33"/>
      <c r="B125" s="34"/>
      <c r="C125" s="178" t="s">
        <v>164</v>
      </c>
      <c r="D125" s="178" t="s">
        <v>120</v>
      </c>
      <c r="E125" s="179" t="s">
        <v>547</v>
      </c>
      <c r="F125" s="180" t="s">
        <v>548</v>
      </c>
      <c r="G125" s="181" t="s">
        <v>232</v>
      </c>
      <c r="H125" s="182">
        <v>87</v>
      </c>
      <c r="I125" s="183"/>
      <c r="J125" s="184">
        <f>ROUND(I125*H125,2)</f>
        <v>0</v>
      </c>
      <c r="K125" s="185"/>
      <c r="L125" s="38"/>
      <c r="M125" s="186" t="s">
        <v>19</v>
      </c>
      <c r="N125" s="187" t="s">
        <v>46</v>
      </c>
      <c r="O125" s="63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0" t="s">
        <v>124</v>
      </c>
      <c r="AT125" s="190" t="s">
        <v>120</v>
      </c>
      <c r="AU125" s="190" t="s">
        <v>132</v>
      </c>
      <c r="AY125" s="16" t="s">
        <v>119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6" t="s">
        <v>83</v>
      </c>
      <c r="BK125" s="191">
        <f>ROUND(I125*H125,2)</f>
        <v>0</v>
      </c>
      <c r="BL125" s="16" t="s">
        <v>124</v>
      </c>
      <c r="BM125" s="190" t="s">
        <v>549</v>
      </c>
    </row>
    <row r="126" spans="1:65" s="13" customFormat="1">
      <c r="B126" s="209"/>
      <c r="C126" s="210"/>
      <c r="D126" s="192" t="s">
        <v>234</v>
      </c>
      <c r="E126" s="211" t="s">
        <v>19</v>
      </c>
      <c r="F126" s="212" t="s">
        <v>550</v>
      </c>
      <c r="G126" s="210"/>
      <c r="H126" s="213">
        <v>87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234</v>
      </c>
      <c r="AU126" s="219" t="s">
        <v>132</v>
      </c>
      <c r="AV126" s="13" t="s">
        <v>85</v>
      </c>
      <c r="AW126" s="13" t="s">
        <v>37</v>
      </c>
      <c r="AX126" s="13" t="s">
        <v>75</v>
      </c>
      <c r="AY126" s="219" t="s">
        <v>119</v>
      </c>
    </row>
    <row r="127" spans="1:65" s="14" customFormat="1">
      <c r="B127" s="220"/>
      <c r="C127" s="221"/>
      <c r="D127" s="192" t="s">
        <v>234</v>
      </c>
      <c r="E127" s="222" t="s">
        <v>19</v>
      </c>
      <c r="F127" s="223" t="s">
        <v>238</v>
      </c>
      <c r="G127" s="221"/>
      <c r="H127" s="224">
        <v>87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234</v>
      </c>
      <c r="AU127" s="230" t="s">
        <v>132</v>
      </c>
      <c r="AV127" s="14" t="s">
        <v>124</v>
      </c>
      <c r="AW127" s="14" t="s">
        <v>37</v>
      </c>
      <c r="AX127" s="14" t="s">
        <v>83</v>
      </c>
      <c r="AY127" s="230" t="s">
        <v>119</v>
      </c>
    </row>
    <row r="128" spans="1:65" s="2" customFormat="1" ht="37.9" customHeight="1">
      <c r="A128" s="33"/>
      <c r="B128" s="34"/>
      <c r="C128" s="178" t="s">
        <v>169</v>
      </c>
      <c r="D128" s="178" t="s">
        <v>120</v>
      </c>
      <c r="E128" s="179" t="s">
        <v>291</v>
      </c>
      <c r="F128" s="180" t="s">
        <v>292</v>
      </c>
      <c r="G128" s="181" t="s">
        <v>232</v>
      </c>
      <c r="H128" s="182">
        <v>225</v>
      </c>
      <c r="I128" s="183"/>
      <c r="J128" s="184">
        <f>ROUND(I128*H128,2)</f>
        <v>0</v>
      </c>
      <c r="K128" s="185"/>
      <c r="L128" s="38"/>
      <c r="M128" s="186" t="s">
        <v>19</v>
      </c>
      <c r="N128" s="187" t="s">
        <v>46</v>
      </c>
      <c r="O128" s="63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0" t="s">
        <v>124</v>
      </c>
      <c r="AT128" s="190" t="s">
        <v>120</v>
      </c>
      <c r="AU128" s="190" t="s">
        <v>132</v>
      </c>
      <c r="AY128" s="16" t="s">
        <v>119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83</v>
      </c>
      <c r="BK128" s="191">
        <f>ROUND(I128*H128,2)</f>
        <v>0</v>
      </c>
      <c r="BL128" s="16" t="s">
        <v>124</v>
      </c>
      <c r="BM128" s="190" t="s">
        <v>551</v>
      </c>
    </row>
    <row r="129" spans="1:65" s="13" customFormat="1">
      <c r="B129" s="209"/>
      <c r="C129" s="210"/>
      <c r="D129" s="192" t="s">
        <v>234</v>
      </c>
      <c r="E129" s="211" t="s">
        <v>19</v>
      </c>
      <c r="F129" s="212" t="s">
        <v>532</v>
      </c>
      <c r="G129" s="210"/>
      <c r="H129" s="213">
        <v>180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234</v>
      </c>
      <c r="AU129" s="219" t="s">
        <v>132</v>
      </c>
      <c r="AV129" s="13" t="s">
        <v>85</v>
      </c>
      <c r="AW129" s="13" t="s">
        <v>37</v>
      </c>
      <c r="AX129" s="13" t="s">
        <v>75</v>
      </c>
      <c r="AY129" s="219" t="s">
        <v>119</v>
      </c>
    </row>
    <row r="130" spans="1:65" s="13" customFormat="1">
      <c r="B130" s="209"/>
      <c r="C130" s="210"/>
      <c r="D130" s="192" t="s">
        <v>234</v>
      </c>
      <c r="E130" s="211" t="s">
        <v>19</v>
      </c>
      <c r="F130" s="212" t="s">
        <v>536</v>
      </c>
      <c r="G130" s="210"/>
      <c r="H130" s="213">
        <v>45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234</v>
      </c>
      <c r="AU130" s="219" t="s">
        <v>132</v>
      </c>
      <c r="AV130" s="13" t="s">
        <v>85</v>
      </c>
      <c r="AW130" s="13" t="s">
        <v>37</v>
      </c>
      <c r="AX130" s="13" t="s">
        <v>75</v>
      </c>
      <c r="AY130" s="219" t="s">
        <v>119</v>
      </c>
    </row>
    <row r="131" spans="1:65" s="14" customFormat="1">
      <c r="B131" s="220"/>
      <c r="C131" s="221"/>
      <c r="D131" s="192" t="s">
        <v>234</v>
      </c>
      <c r="E131" s="222" t="s">
        <v>19</v>
      </c>
      <c r="F131" s="223" t="s">
        <v>238</v>
      </c>
      <c r="G131" s="221"/>
      <c r="H131" s="224">
        <v>225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234</v>
      </c>
      <c r="AU131" s="230" t="s">
        <v>132</v>
      </c>
      <c r="AV131" s="14" t="s">
        <v>124</v>
      </c>
      <c r="AW131" s="14" t="s">
        <v>37</v>
      </c>
      <c r="AX131" s="14" t="s">
        <v>83</v>
      </c>
      <c r="AY131" s="230" t="s">
        <v>119</v>
      </c>
    </row>
    <row r="132" spans="1:65" s="2" customFormat="1" ht="37.9" customHeight="1">
      <c r="A132" s="33"/>
      <c r="B132" s="34"/>
      <c r="C132" s="178" t="s">
        <v>174</v>
      </c>
      <c r="D132" s="178" t="s">
        <v>120</v>
      </c>
      <c r="E132" s="179" t="s">
        <v>295</v>
      </c>
      <c r="F132" s="180" t="s">
        <v>296</v>
      </c>
      <c r="G132" s="181" t="s">
        <v>232</v>
      </c>
      <c r="H132" s="182">
        <v>7200</v>
      </c>
      <c r="I132" s="183"/>
      <c r="J132" s="184">
        <f>ROUND(I132*H132,2)</f>
        <v>0</v>
      </c>
      <c r="K132" s="185"/>
      <c r="L132" s="38"/>
      <c r="M132" s="186" t="s">
        <v>19</v>
      </c>
      <c r="N132" s="187" t="s">
        <v>46</v>
      </c>
      <c r="O132" s="63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0" t="s">
        <v>124</v>
      </c>
      <c r="AT132" s="190" t="s">
        <v>120</v>
      </c>
      <c r="AU132" s="190" t="s">
        <v>132</v>
      </c>
      <c r="AY132" s="16" t="s">
        <v>119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6" t="s">
        <v>83</v>
      </c>
      <c r="BK132" s="191">
        <f>ROUND(I132*H132,2)</f>
        <v>0</v>
      </c>
      <c r="BL132" s="16" t="s">
        <v>124</v>
      </c>
      <c r="BM132" s="190" t="s">
        <v>552</v>
      </c>
    </row>
    <row r="133" spans="1:65" s="13" customFormat="1">
      <c r="B133" s="209"/>
      <c r="C133" s="210"/>
      <c r="D133" s="192" t="s">
        <v>234</v>
      </c>
      <c r="E133" s="210"/>
      <c r="F133" s="212" t="s">
        <v>553</v>
      </c>
      <c r="G133" s="210"/>
      <c r="H133" s="213">
        <v>7200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234</v>
      </c>
      <c r="AU133" s="219" t="s">
        <v>132</v>
      </c>
      <c r="AV133" s="13" t="s">
        <v>85</v>
      </c>
      <c r="AW133" s="13" t="s">
        <v>4</v>
      </c>
      <c r="AX133" s="13" t="s">
        <v>83</v>
      </c>
      <c r="AY133" s="219" t="s">
        <v>119</v>
      </c>
    </row>
    <row r="134" spans="1:65" s="2" customFormat="1" ht="24.2" customHeight="1">
      <c r="A134" s="33"/>
      <c r="B134" s="34"/>
      <c r="C134" s="178" t="s">
        <v>179</v>
      </c>
      <c r="D134" s="178" t="s">
        <v>120</v>
      </c>
      <c r="E134" s="179" t="s">
        <v>299</v>
      </c>
      <c r="F134" s="180" t="s">
        <v>300</v>
      </c>
      <c r="G134" s="181" t="s">
        <v>232</v>
      </c>
      <c r="H134" s="182">
        <v>32</v>
      </c>
      <c r="I134" s="183"/>
      <c r="J134" s="184">
        <f>ROUND(I134*H134,2)</f>
        <v>0</v>
      </c>
      <c r="K134" s="185"/>
      <c r="L134" s="38"/>
      <c r="M134" s="186" t="s">
        <v>19</v>
      </c>
      <c r="N134" s="187" t="s">
        <v>46</v>
      </c>
      <c r="O134" s="63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0" t="s">
        <v>124</v>
      </c>
      <c r="AT134" s="190" t="s">
        <v>120</v>
      </c>
      <c r="AU134" s="190" t="s">
        <v>132</v>
      </c>
      <c r="AY134" s="16" t="s">
        <v>119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83</v>
      </c>
      <c r="BK134" s="191">
        <f>ROUND(I134*H134,2)</f>
        <v>0</v>
      </c>
      <c r="BL134" s="16" t="s">
        <v>124</v>
      </c>
      <c r="BM134" s="190" t="s">
        <v>554</v>
      </c>
    </row>
    <row r="135" spans="1:65" s="13" customFormat="1">
      <c r="B135" s="209"/>
      <c r="C135" s="210"/>
      <c r="D135" s="192" t="s">
        <v>234</v>
      </c>
      <c r="E135" s="211" t="s">
        <v>19</v>
      </c>
      <c r="F135" s="212" t="s">
        <v>555</v>
      </c>
      <c r="G135" s="210"/>
      <c r="H135" s="213">
        <v>32</v>
      </c>
      <c r="I135" s="214"/>
      <c r="J135" s="210"/>
      <c r="K135" s="210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234</v>
      </c>
      <c r="AU135" s="219" t="s">
        <v>132</v>
      </c>
      <c r="AV135" s="13" t="s">
        <v>85</v>
      </c>
      <c r="AW135" s="13" t="s">
        <v>37</v>
      </c>
      <c r="AX135" s="13" t="s">
        <v>75</v>
      </c>
      <c r="AY135" s="219" t="s">
        <v>119</v>
      </c>
    </row>
    <row r="136" spans="1:65" s="14" customFormat="1">
      <c r="B136" s="220"/>
      <c r="C136" s="221"/>
      <c r="D136" s="192" t="s">
        <v>234</v>
      </c>
      <c r="E136" s="222" t="s">
        <v>19</v>
      </c>
      <c r="F136" s="223" t="s">
        <v>238</v>
      </c>
      <c r="G136" s="221"/>
      <c r="H136" s="224">
        <v>32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234</v>
      </c>
      <c r="AU136" s="230" t="s">
        <v>132</v>
      </c>
      <c r="AV136" s="14" t="s">
        <v>124</v>
      </c>
      <c r="AW136" s="14" t="s">
        <v>37</v>
      </c>
      <c r="AX136" s="14" t="s">
        <v>83</v>
      </c>
      <c r="AY136" s="230" t="s">
        <v>119</v>
      </c>
    </row>
    <row r="137" spans="1:65" s="2" customFormat="1" ht="14.45" customHeight="1">
      <c r="A137" s="33"/>
      <c r="B137" s="34"/>
      <c r="C137" s="178" t="s">
        <v>184</v>
      </c>
      <c r="D137" s="178" t="s">
        <v>120</v>
      </c>
      <c r="E137" s="179" t="s">
        <v>306</v>
      </c>
      <c r="F137" s="180" t="s">
        <v>307</v>
      </c>
      <c r="G137" s="181" t="s">
        <v>232</v>
      </c>
      <c r="H137" s="182">
        <v>32</v>
      </c>
      <c r="I137" s="183"/>
      <c r="J137" s="184">
        <f>ROUND(I137*H137,2)</f>
        <v>0</v>
      </c>
      <c r="K137" s="185"/>
      <c r="L137" s="38"/>
      <c r="M137" s="186" t="s">
        <v>19</v>
      </c>
      <c r="N137" s="187" t="s">
        <v>46</v>
      </c>
      <c r="O137" s="63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0" t="s">
        <v>124</v>
      </c>
      <c r="AT137" s="190" t="s">
        <v>120</v>
      </c>
      <c r="AU137" s="190" t="s">
        <v>132</v>
      </c>
      <c r="AY137" s="16" t="s">
        <v>119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6" t="s">
        <v>83</v>
      </c>
      <c r="BK137" s="191">
        <f>ROUND(I137*H137,2)</f>
        <v>0</v>
      </c>
      <c r="BL137" s="16" t="s">
        <v>124</v>
      </c>
      <c r="BM137" s="190" t="s">
        <v>556</v>
      </c>
    </row>
    <row r="138" spans="1:65" s="2" customFormat="1" ht="39">
      <c r="A138" s="33"/>
      <c r="B138" s="34"/>
      <c r="C138" s="35"/>
      <c r="D138" s="192" t="s">
        <v>126</v>
      </c>
      <c r="E138" s="35"/>
      <c r="F138" s="193" t="s">
        <v>309</v>
      </c>
      <c r="G138" s="35"/>
      <c r="H138" s="35"/>
      <c r="I138" s="107"/>
      <c r="J138" s="35"/>
      <c r="K138" s="35"/>
      <c r="L138" s="38"/>
      <c r="M138" s="194"/>
      <c r="N138" s="195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126</v>
      </c>
      <c r="AU138" s="16" t="s">
        <v>132</v>
      </c>
    </row>
    <row r="139" spans="1:65" s="13" customFormat="1">
      <c r="B139" s="209"/>
      <c r="C139" s="210"/>
      <c r="D139" s="192" t="s">
        <v>234</v>
      </c>
      <c r="E139" s="211" t="s">
        <v>19</v>
      </c>
      <c r="F139" s="212" t="s">
        <v>555</v>
      </c>
      <c r="G139" s="210"/>
      <c r="H139" s="213">
        <v>32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234</v>
      </c>
      <c r="AU139" s="219" t="s">
        <v>132</v>
      </c>
      <c r="AV139" s="13" t="s">
        <v>85</v>
      </c>
      <c r="AW139" s="13" t="s">
        <v>37</v>
      </c>
      <c r="AX139" s="13" t="s">
        <v>75</v>
      </c>
      <c r="AY139" s="219" t="s">
        <v>119</v>
      </c>
    </row>
    <row r="140" spans="1:65" s="14" customFormat="1">
      <c r="B140" s="220"/>
      <c r="C140" s="221"/>
      <c r="D140" s="192" t="s">
        <v>234</v>
      </c>
      <c r="E140" s="222" t="s">
        <v>19</v>
      </c>
      <c r="F140" s="223" t="s">
        <v>238</v>
      </c>
      <c r="G140" s="221"/>
      <c r="H140" s="224">
        <v>32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234</v>
      </c>
      <c r="AU140" s="230" t="s">
        <v>132</v>
      </c>
      <c r="AV140" s="14" t="s">
        <v>124</v>
      </c>
      <c r="AW140" s="14" t="s">
        <v>37</v>
      </c>
      <c r="AX140" s="14" t="s">
        <v>83</v>
      </c>
      <c r="AY140" s="230" t="s">
        <v>119</v>
      </c>
    </row>
    <row r="141" spans="1:65" s="11" customFormat="1" ht="20.85" customHeight="1">
      <c r="B141" s="164"/>
      <c r="C141" s="165"/>
      <c r="D141" s="166" t="s">
        <v>74</v>
      </c>
      <c r="E141" s="207" t="s">
        <v>196</v>
      </c>
      <c r="F141" s="207" t="s">
        <v>310</v>
      </c>
      <c r="G141" s="165"/>
      <c r="H141" s="165"/>
      <c r="I141" s="168"/>
      <c r="J141" s="208">
        <f>BK141</f>
        <v>0</v>
      </c>
      <c r="K141" s="165"/>
      <c r="L141" s="170"/>
      <c r="M141" s="171"/>
      <c r="N141" s="172"/>
      <c r="O141" s="172"/>
      <c r="P141" s="173">
        <f>SUM(P142:P152)</f>
        <v>0</v>
      </c>
      <c r="Q141" s="172"/>
      <c r="R141" s="173">
        <f>SUM(R142:R152)</f>
        <v>0</v>
      </c>
      <c r="S141" s="172"/>
      <c r="T141" s="174">
        <f>SUM(T142:T152)</f>
        <v>0</v>
      </c>
      <c r="AR141" s="175" t="s">
        <v>83</v>
      </c>
      <c r="AT141" s="176" t="s">
        <v>74</v>
      </c>
      <c r="AU141" s="176" t="s">
        <v>85</v>
      </c>
      <c r="AY141" s="175" t="s">
        <v>119</v>
      </c>
      <c r="BK141" s="177">
        <f>SUM(BK142:BK152)</f>
        <v>0</v>
      </c>
    </row>
    <row r="142" spans="1:65" s="2" customFormat="1" ht="37.9" customHeight="1">
      <c r="A142" s="33"/>
      <c r="B142" s="34"/>
      <c r="C142" s="178" t="s">
        <v>8</v>
      </c>
      <c r="D142" s="178" t="s">
        <v>120</v>
      </c>
      <c r="E142" s="179" t="s">
        <v>311</v>
      </c>
      <c r="F142" s="180" t="s">
        <v>312</v>
      </c>
      <c r="G142" s="181" t="s">
        <v>232</v>
      </c>
      <c r="H142" s="182">
        <v>32</v>
      </c>
      <c r="I142" s="183"/>
      <c r="J142" s="184">
        <f>ROUND(I142*H142,2)</f>
        <v>0</v>
      </c>
      <c r="K142" s="185"/>
      <c r="L142" s="38"/>
      <c r="M142" s="186" t="s">
        <v>19</v>
      </c>
      <c r="N142" s="187" t="s">
        <v>46</v>
      </c>
      <c r="O142" s="63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0" t="s">
        <v>124</v>
      </c>
      <c r="AT142" s="190" t="s">
        <v>120</v>
      </c>
      <c r="AU142" s="190" t="s">
        <v>132</v>
      </c>
      <c r="AY142" s="16" t="s">
        <v>119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83</v>
      </c>
      <c r="BK142" s="191">
        <f>ROUND(I142*H142,2)</f>
        <v>0</v>
      </c>
      <c r="BL142" s="16" t="s">
        <v>124</v>
      </c>
      <c r="BM142" s="190" t="s">
        <v>557</v>
      </c>
    </row>
    <row r="143" spans="1:65" s="13" customFormat="1">
      <c r="B143" s="209"/>
      <c r="C143" s="210"/>
      <c r="D143" s="192" t="s">
        <v>234</v>
      </c>
      <c r="E143" s="211" t="s">
        <v>19</v>
      </c>
      <c r="F143" s="212" t="s">
        <v>555</v>
      </c>
      <c r="G143" s="210"/>
      <c r="H143" s="213">
        <v>32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234</v>
      </c>
      <c r="AU143" s="219" t="s">
        <v>132</v>
      </c>
      <c r="AV143" s="13" t="s">
        <v>85</v>
      </c>
      <c r="AW143" s="13" t="s">
        <v>37</v>
      </c>
      <c r="AX143" s="13" t="s">
        <v>75</v>
      </c>
      <c r="AY143" s="219" t="s">
        <v>119</v>
      </c>
    </row>
    <row r="144" spans="1:65" s="14" customFormat="1">
      <c r="B144" s="220"/>
      <c r="C144" s="221"/>
      <c r="D144" s="192" t="s">
        <v>234</v>
      </c>
      <c r="E144" s="222" t="s">
        <v>19</v>
      </c>
      <c r="F144" s="223" t="s">
        <v>238</v>
      </c>
      <c r="G144" s="221"/>
      <c r="H144" s="224">
        <v>32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234</v>
      </c>
      <c r="AU144" s="230" t="s">
        <v>132</v>
      </c>
      <c r="AV144" s="14" t="s">
        <v>124</v>
      </c>
      <c r="AW144" s="14" t="s">
        <v>37</v>
      </c>
      <c r="AX144" s="14" t="s">
        <v>83</v>
      </c>
      <c r="AY144" s="230" t="s">
        <v>119</v>
      </c>
    </row>
    <row r="145" spans="1:65" s="2" customFormat="1" ht="24.2" customHeight="1">
      <c r="A145" s="33"/>
      <c r="B145" s="34"/>
      <c r="C145" s="178" t="s">
        <v>191</v>
      </c>
      <c r="D145" s="178" t="s">
        <v>120</v>
      </c>
      <c r="E145" s="179" t="s">
        <v>316</v>
      </c>
      <c r="F145" s="180" t="s">
        <v>317</v>
      </c>
      <c r="G145" s="181" t="s">
        <v>232</v>
      </c>
      <c r="H145" s="182">
        <v>225</v>
      </c>
      <c r="I145" s="183"/>
      <c r="J145" s="184">
        <f>ROUND(I145*H145,2)</f>
        <v>0</v>
      </c>
      <c r="K145" s="185"/>
      <c r="L145" s="38"/>
      <c r="M145" s="186" t="s">
        <v>19</v>
      </c>
      <c r="N145" s="187" t="s">
        <v>46</v>
      </c>
      <c r="O145" s="63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0" t="s">
        <v>124</v>
      </c>
      <c r="AT145" s="190" t="s">
        <v>120</v>
      </c>
      <c r="AU145" s="190" t="s">
        <v>132</v>
      </c>
      <c r="AY145" s="16" t="s">
        <v>119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6" t="s">
        <v>83</v>
      </c>
      <c r="BK145" s="191">
        <f>ROUND(I145*H145,2)</f>
        <v>0</v>
      </c>
      <c r="BL145" s="16" t="s">
        <v>124</v>
      </c>
      <c r="BM145" s="190" t="s">
        <v>558</v>
      </c>
    </row>
    <row r="146" spans="1:65" s="13" customFormat="1">
      <c r="B146" s="209"/>
      <c r="C146" s="210"/>
      <c r="D146" s="192" t="s">
        <v>234</v>
      </c>
      <c r="E146" s="211" t="s">
        <v>19</v>
      </c>
      <c r="F146" s="212" t="s">
        <v>532</v>
      </c>
      <c r="G146" s="210"/>
      <c r="H146" s="213">
        <v>180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234</v>
      </c>
      <c r="AU146" s="219" t="s">
        <v>132</v>
      </c>
      <c r="AV146" s="13" t="s">
        <v>85</v>
      </c>
      <c r="AW146" s="13" t="s">
        <v>37</v>
      </c>
      <c r="AX146" s="13" t="s">
        <v>75</v>
      </c>
      <c r="AY146" s="219" t="s">
        <v>119</v>
      </c>
    </row>
    <row r="147" spans="1:65" s="13" customFormat="1">
      <c r="B147" s="209"/>
      <c r="C147" s="210"/>
      <c r="D147" s="192" t="s">
        <v>234</v>
      </c>
      <c r="E147" s="211" t="s">
        <v>19</v>
      </c>
      <c r="F147" s="212" t="s">
        <v>536</v>
      </c>
      <c r="G147" s="210"/>
      <c r="H147" s="213">
        <v>45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234</v>
      </c>
      <c r="AU147" s="219" t="s">
        <v>132</v>
      </c>
      <c r="AV147" s="13" t="s">
        <v>85</v>
      </c>
      <c r="AW147" s="13" t="s">
        <v>37</v>
      </c>
      <c r="AX147" s="13" t="s">
        <v>75</v>
      </c>
      <c r="AY147" s="219" t="s">
        <v>119</v>
      </c>
    </row>
    <row r="148" spans="1:65" s="14" customFormat="1">
      <c r="B148" s="220"/>
      <c r="C148" s="221"/>
      <c r="D148" s="192" t="s">
        <v>234</v>
      </c>
      <c r="E148" s="222" t="s">
        <v>19</v>
      </c>
      <c r="F148" s="223" t="s">
        <v>238</v>
      </c>
      <c r="G148" s="221"/>
      <c r="H148" s="224">
        <v>225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234</v>
      </c>
      <c r="AU148" s="230" t="s">
        <v>132</v>
      </c>
      <c r="AV148" s="14" t="s">
        <v>124</v>
      </c>
      <c r="AW148" s="14" t="s">
        <v>37</v>
      </c>
      <c r="AX148" s="14" t="s">
        <v>83</v>
      </c>
      <c r="AY148" s="230" t="s">
        <v>119</v>
      </c>
    </row>
    <row r="149" spans="1:65" s="2" customFormat="1" ht="14.45" customHeight="1">
      <c r="A149" s="33"/>
      <c r="B149" s="34"/>
      <c r="C149" s="178" t="s">
        <v>196</v>
      </c>
      <c r="D149" s="178" t="s">
        <v>120</v>
      </c>
      <c r="E149" s="179" t="s">
        <v>320</v>
      </c>
      <c r="F149" s="180" t="s">
        <v>321</v>
      </c>
      <c r="G149" s="181" t="s">
        <v>232</v>
      </c>
      <c r="H149" s="182">
        <v>225</v>
      </c>
      <c r="I149" s="183"/>
      <c r="J149" s="184">
        <f>ROUND(I149*H149,2)</f>
        <v>0</v>
      </c>
      <c r="K149" s="185"/>
      <c r="L149" s="38"/>
      <c r="M149" s="186" t="s">
        <v>19</v>
      </c>
      <c r="N149" s="187" t="s">
        <v>46</v>
      </c>
      <c r="O149" s="63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0" t="s">
        <v>124</v>
      </c>
      <c r="AT149" s="190" t="s">
        <v>120</v>
      </c>
      <c r="AU149" s="190" t="s">
        <v>132</v>
      </c>
      <c r="AY149" s="16" t="s">
        <v>119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6" t="s">
        <v>83</v>
      </c>
      <c r="BK149" s="191">
        <f>ROUND(I149*H149,2)</f>
        <v>0</v>
      </c>
      <c r="BL149" s="16" t="s">
        <v>124</v>
      </c>
      <c r="BM149" s="190" t="s">
        <v>559</v>
      </c>
    </row>
    <row r="150" spans="1:65" s="13" customFormat="1">
      <c r="B150" s="209"/>
      <c r="C150" s="210"/>
      <c r="D150" s="192" t="s">
        <v>234</v>
      </c>
      <c r="E150" s="211" t="s">
        <v>19</v>
      </c>
      <c r="F150" s="212" t="s">
        <v>532</v>
      </c>
      <c r="G150" s="210"/>
      <c r="H150" s="213">
        <v>180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234</v>
      </c>
      <c r="AU150" s="219" t="s">
        <v>132</v>
      </c>
      <c r="AV150" s="13" t="s">
        <v>85</v>
      </c>
      <c r="AW150" s="13" t="s">
        <v>37</v>
      </c>
      <c r="AX150" s="13" t="s">
        <v>75</v>
      </c>
      <c r="AY150" s="219" t="s">
        <v>119</v>
      </c>
    </row>
    <row r="151" spans="1:65" s="13" customFormat="1">
      <c r="B151" s="209"/>
      <c r="C151" s="210"/>
      <c r="D151" s="192" t="s">
        <v>234</v>
      </c>
      <c r="E151" s="211" t="s">
        <v>19</v>
      </c>
      <c r="F151" s="212" t="s">
        <v>536</v>
      </c>
      <c r="G151" s="210"/>
      <c r="H151" s="213">
        <v>45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234</v>
      </c>
      <c r="AU151" s="219" t="s">
        <v>132</v>
      </c>
      <c r="AV151" s="13" t="s">
        <v>85</v>
      </c>
      <c r="AW151" s="13" t="s">
        <v>37</v>
      </c>
      <c r="AX151" s="13" t="s">
        <v>75</v>
      </c>
      <c r="AY151" s="219" t="s">
        <v>119</v>
      </c>
    </row>
    <row r="152" spans="1:65" s="14" customFormat="1">
      <c r="B152" s="220"/>
      <c r="C152" s="221"/>
      <c r="D152" s="192" t="s">
        <v>234</v>
      </c>
      <c r="E152" s="222" t="s">
        <v>19</v>
      </c>
      <c r="F152" s="223" t="s">
        <v>238</v>
      </c>
      <c r="G152" s="221"/>
      <c r="H152" s="224">
        <v>225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234</v>
      </c>
      <c r="AU152" s="230" t="s">
        <v>132</v>
      </c>
      <c r="AV152" s="14" t="s">
        <v>124</v>
      </c>
      <c r="AW152" s="14" t="s">
        <v>37</v>
      </c>
      <c r="AX152" s="14" t="s">
        <v>83</v>
      </c>
      <c r="AY152" s="230" t="s">
        <v>119</v>
      </c>
    </row>
    <row r="153" spans="1:65" s="11" customFormat="1" ht="20.85" customHeight="1">
      <c r="B153" s="164"/>
      <c r="C153" s="165"/>
      <c r="D153" s="166" t="s">
        <v>74</v>
      </c>
      <c r="E153" s="207" t="s">
        <v>200</v>
      </c>
      <c r="F153" s="207" t="s">
        <v>323</v>
      </c>
      <c r="G153" s="165"/>
      <c r="H153" s="165"/>
      <c r="I153" s="168"/>
      <c r="J153" s="208">
        <f>BK153</f>
        <v>0</v>
      </c>
      <c r="K153" s="165"/>
      <c r="L153" s="170"/>
      <c r="M153" s="171"/>
      <c r="N153" s="172"/>
      <c r="O153" s="172"/>
      <c r="P153" s="173">
        <f>SUM(P154:P161)</f>
        <v>0</v>
      </c>
      <c r="Q153" s="172"/>
      <c r="R153" s="173">
        <f>SUM(R154:R161)</f>
        <v>0</v>
      </c>
      <c r="S153" s="172"/>
      <c r="T153" s="174">
        <f>SUM(T154:T161)</f>
        <v>0</v>
      </c>
      <c r="AR153" s="175" t="s">
        <v>83</v>
      </c>
      <c r="AT153" s="176" t="s">
        <v>74</v>
      </c>
      <c r="AU153" s="176" t="s">
        <v>85</v>
      </c>
      <c r="AY153" s="175" t="s">
        <v>119</v>
      </c>
      <c r="BK153" s="177">
        <f>SUM(BK154:BK161)</f>
        <v>0</v>
      </c>
    </row>
    <row r="154" spans="1:65" s="2" customFormat="1" ht="14.45" customHeight="1">
      <c r="A154" s="33"/>
      <c r="B154" s="34"/>
      <c r="C154" s="178" t="s">
        <v>200</v>
      </c>
      <c r="D154" s="178" t="s">
        <v>120</v>
      </c>
      <c r="E154" s="179" t="s">
        <v>324</v>
      </c>
      <c r="F154" s="180" t="s">
        <v>325</v>
      </c>
      <c r="G154" s="181" t="s">
        <v>271</v>
      </c>
      <c r="H154" s="182">
        <v>248</v>
      </c>
      <c r="I154" s="183"/>
      <c r="J154" s="184">
        <f>ROUND(I154*H154,2)</f>
        <v>0</v>
      </c>
      <c r="K154" s="185"/>
      <c r="L154" s="38"/>
      <c r="M154" s="186" t="s">
        <v>19</v>
      </c>
      <c r="N154" s="187" t="s">
        <v>46</v>
      </c>
      <c r="O154" s="63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0" t="s">
        <v>124</v>
      </c>
      <c r="AT154" s="190" t="s">
        <v>120</v>
      </c>
      <c r="AU154" s="190" t="s">
        <v>132</v>
      </c>
      <c r="AY154" s="16" t="s">
        <v>119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6" t="s">
        <v>83</v>
      </c>
      <c r="BK154" s="191">
        <f>ROUND(I154*H154,2)</f>
        <v>0</v>
      </c>
      <c r="BL154" s="16" t="s">
        <v>124</v>
      </c>
      <c r="BM154" s="190" t="s">
        <v>560</v>
      </c>
    </row>
    <row r="155" spans="1:65" s="13" customFormat="1">
      <c r="B155" s="209"/>
      <c r="C155" s="210"/>
      <c r="D155" s="192" t="s">
        <v>234</v>
      </c>
      <c r="E155" s="211" t="s">
        <v>19</v>
      </c>
      <c r="F155" s="212" t="s">
        <v>561</v>
      </c>
      <c r="G155" s="210"/>
      <c r="H155" s="213">
        <v>248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234</v>
      </c>
      <c r="AU155" s="219" t="s">
        <v>132</v>
      </c>
      <c r="AV155" s="13" t="s">
        <v>85</v>
      </c>
      <c r="AW155" s="13" t="s">
        <v>37</v>
      </c>
      <c r="AX155" s="13" t="s">
        <v>75</v>
      </c>
      <c r="AY155" s="219" t="s">
        <v>119</v>
      </c>
    </row>
    <row r="156" spans="1:65" s="14" customFormat="1">
      <c r="B156" s="220"/>
      <c r="C156" s="221"/>
      <c r="D156" s="192" t="s">
        <v>234</v>
      </c>
      <c r="E156" s="222" t="s">
        <v>19</v>
      </c>
      <c r="F156" s="223" t="s">
        <v>238</v>
      </c>
      <c r="G156" s="221"/>
      <c r="H156" s="224">
        <v>248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234</v>
      </c>
      <c r="AU156" s="230" t="s">
        <v>132</v>
      </c>
      <c r="AV156" s="14" t="s">
        <v>124</v>
      </c>
      <c r="AW156" s="14" t="s">
        <v>37</v>
      </c>
      <c r="AX156" s="14" t="s">
        <v>83</v>
      </c>
      <c r="AY156" s="230" t="s">
        <v>119</v>
      </c>
    </row>
    <row r="157" spans="1:65" s="2" customFormat="1" ht="24.2" customHeight="1">
      <c r="A157" s="33"/>
      <c r="B157" s="34"/>
      <c r="C157" s="178" t="s">
        <v>315</v>
      </c>
      <c r="D157" s="178" t="s">
        <v>120</v>
      </c>
      <c r="E157" s="179" t="s">
        <v>329</v>
      </c>
      <c r="F157" s="180" t="s">
        <v>330</v>
      </c>
      <c r="G157" s="181" t="s">
        <v>271</v>
      </c>
      <c r="H157" s="182">
        <v>286.27</v>
      </c>
      <c r="I157" s="183"/>
      <c r="J157" s="184">
        <f>ROUND(I157*H157,2)</f>
        <v>0</v>
      </c>
      <c r="K157" s="185"/>
      <c r="L157" s="38"/>
      <c r="M157" s="186" t="s">
        <v>19</v>
      </c>
      <c r="N157" s="187" t="s">
        <v>46</v>
      </c>
      <c r="O157" s="63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0" t="s">
        <v>124</v>
      </c>
      <c r="AT157" s="190" t="s">
        <v>120</v>
      </c>
      <c r="AU157" s="190" t="s">
        <v>132</v>
      </c>
      <c r="AY157" s="16" t="s">
        <v>119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6" t="s">
        <v>83</v>
      </c>
      <c r="BK157" s="191">
        <f>ROUND(I157*H157,2)</f>
        <v>0</v>
      </c>
      <c r="BL157" s="16" t="s">
        <v>124</v>
      </c>
      <c r="BM157" s="190" t="s">
        <v>562</v>
      </c>
    </row>
    <row r="158" spans="1:65" s="13" customFormat="1">
      <c r="B158" s="209"/>
      <c r="C158" s="210"/>
      <c r="D158" s="192" t="s">
        <v>234</v>
      </c>
      <c r="E158" s="211" t="s">
        <v>19</v>
      </c>
      <c r="F158" s="212" t="s">
        <v>563</v>
      </c>
      <c r="G158" s="210"/>
      <c r="H158" s="213">
        <v>122.92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234</v>
      </c>
      <c r="AU158" s="219" t="s">
        <v>132</v>
      </c>
      <c r="AV158" s="13" t="s">
        <v>85</v>
      </c>
      <c r="AW158" s="13" t="s">
        <v>37</v>
      </c>
      <c r="AX158" s="13" t="s">
        <v>75</v>
      </c>
      <c r="AY158" s="219" t="s">
        <v>119</v>
      </c>
    </row>
    <row r="159" spans="1:65" s="13" customFormat="1">
      <c r="B159" s="209"/>
      <c r="C159" s="210"/>
      <c r="D159" s="192" t="s">
        <v>234</v>
      </c>
      <c r="E159" s="211" t="s">
        <v>19</v>
      </c>
      <c r="F159" s="212" t="s">
        <v>564</v>
      </c>
      <c r="G159" s="210"/>
      <c r="H159" s="213">
        <v>38.75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234</v>
      </c>
      <c r="AU159" s="219" t="s">
        <v>132</v>
      </c>
      <c r="AV159" s="13" t="s">
        <v>85</v>
      </c>
      <c r="AW159" s="13" t="s">
        <v>37</v>
      </c>
      <c r="AX159" s="13" t="s">
        <v>75</v>
      </c>
      <c r="AY159" s="219" t="s">
        <v>119</v>
      </c>
    </row>
    <row r="160" spans="1:65" s="13" customFormat="1">
      <c r="B160" s="209"/>
      <c r="C160" s="210"/>
      <c r="D160" s="192" t="s">
        <v>234</v>
      </c>
      <c r="E160" s="211" t="s">
        <v>19</v>
      </c>
      <c r="F160" s="212" t="s">
        <v>565</v>
      </c>
      <c r="G160" s="210"/>
      <c r="H160" s="213">
        <v>124.6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234</v>
      </c>
      <c r="AU160" s="219" t="s">
        <v>132</v>
      </c>
      <c r="AV160" s="13" t="s">
        <v>85</v>
      </c>
      <c r="AW160" s="13" t="s">
        <v>37</v>
      </c>
      <c r="AX160" s="13" t="s">
        <v>75</v>
      </c>
      <c r="AY160" s="219" t="s">
        <v>119</v>
      </c>
    </row>
    <row r="161" spans="1:65" s="14" customFormat="1">
      <c r="B161" s="220"/>
      <c r="C161" s="221"/>
      <c r="D161" s="192" t="s">
        <v>234</v>
      </c>
      <c r="E161" s="222" t="s">
        <v>19</v>
      </c>
      <c r="F161" s="223" t="s">
        <v>238</v>
      </c>
      <c r="G161" s="221"/>
      <c r="H161" s="224">
        <v>286.27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234</v>
      </c>
      <c r="AU161" s="230" t="s">
        <v>132</v>
      </c>
      <c r="AV161" s="14" t="s">
        <v>124</v>
      </c>
      <c r="AW161" s="14" t="s">
        <v>37</v>
      </c>
      <c r="AX161" s="14" t="s">
        <v>83</v>
      </c>
      <c r="AY161" s="230" t="s">
        <v>119</v>
      </c>
    </row>
    <row r="162" spans="1:65" s="11" customFormat="1" ht="22.9" customHeight="1">
      <c r="B162" s="164"/>
      <c r="C162" s="165"/>
      <c r="D162" s="166" t="s">
        <v>74</v>
      </c>
      <c r="E162" s="207" t="s">
        <v>132</v>
      </c>
      <c r="F162" s="207" t="s">
        <v>357</v>
      </c>
      <c r="G162" s="165"/>
      <c r="H162" s="165"/>
      <c r="I162" s="168"/>
      <c r="J162" s="208">
        <f>BK162</f>
        <v>0</v>
      </c>
      <c r="K162" s="165"/>
      <c r="L162" s="170"/>
      <c r="M162" s="171"/>
      <c r="N162" s="172"/>
      <c r="O162" s="172"/>
      <c r="P162" s="173">
        <f>P163+P178</f>
        <v>0</v>
      </c>
      <c r="Q162" s="172"/>
      <c r="R162" s="173">
        <f>R163+R178</f>
        <v>5.5699106999999994</v>
      </c>
      <c r="S162" s="172"/>
      <c r="T162" s="174">
        <f>T163+T178</f>
        <v>0</v>
      </c>
      <c r="AR162" s="175" t="s">
        <v>83</v>
      </c>
      <c r="AT162" s="176" t="s">
        <v>74</v>
      </c>
      <c r="AU162" s="176" t="s">
        <v>83</v>
      </c>
      <c r="AY162" s="175" t="s">
        <v>119</v>
      </c>
      <c r="BK162" s="177">
        <f>BK163+BK178</f>
        <v>0</v>
      </c>
    </row>
    <row r="163" spans="1:65" s="11" customFormat="1" ht="20.85" customHeight="1">
      <c r="B163" s="164"/>
      <c r="C163" s="165"/>
      <c r="D163" s="166" t="s">
        <v>74</v>
      </c>
      <c r="E163" s="207" t="s">
        <v>400</v>
      </c>
      <c r="F163" s="207" t="s">
        <v>566</v>
      </c>
      <c r="G163" s="165"/>
      <c r="H163" s="165"/>
      <c r="I163" s="168"/>
      <c r="J163" s="208">
        <f>BK163</f>
        <v>0</v>
      </c>
      <c r="K163" s="165"/>
      <c r="L163" s="170"/>
      <c r="M163" s="171"/>
      <c r="N163" s="172"/>
      <c r="O163" s="172"/>
      <c r="P163" s="173">
        <f>SUM(P164:P177)</f>
        <v>0</v>
      </c>
      <c r="Q163" s="172"/>
      <c r="R163" s="173">
        <f>SUM(R164:R177)</f>
        <v>0.59765608000000003</v>
      </c>
      <c r="S163" s="172"/>
      <c r="T163" s="174">
        <f>SUM(T164:T177)</f>
        <v>0</v>
      </c>
      <c r="AR163" s="175" t="s">
        <v>83</v>
      </c>
      <c r="AT163" s="176" t="s">
        <v>74</v>
      </c>
      <c r="AU163" s="176" t="s">
        <v>85</v>
      </c>
      <c r="AY163" s="175" t="s">
        <v>119</v>
      </c>
      <c r="BK163" s="177">
        <f>SUM(BK164:BK177)</f>
        <v>0</v>
      </c>
    </row>
    <row r="164" spans="1:65" s="2" customFormat="1" ht="14.45" customHeight="1">
      <c r="A164" s="33"/>
      <c r="B164" s="34"/>
      <c r="C164" s="178" t="s">
        <v>319</v>
      </c>
      <c r="D164" s="178" t="s">
        <v>120</v>
      </c>
      <c r="E164" s="179" t="s">
        <v>567</v>
      </c>
      <c r="F164" s="180" t="s">
        <v>568</v>
      </c>
      <c r="G164" s="181" t="s">
        <v>232</v>
      </c>
      <c r="H164" s="182">
        <v>3.625</v>
      </c>
      <c r="I164" s="183"/>
      <c r="J164" s="184">
        <f>ROUND(I164*H164,2)</f>
        <v>0</v>
      </c>
      <c r="K164" s="185"/>
      <c r="L164" s="38"/>
      <c r="M164" s="186" t="s">
        <v>19</v>
      </c>
      <c r="N164" s="187" t="s">
        <v>46</v>
      </c>
      <c r="O164" s="63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0" t="s">
        <v>124</v>
      </c>
      <c r="AT164" s="190" t="s">
        <v>120</v>
      </c>
      <c r="AU164" s="190" t="s">
        <v>132</v>
      </c>
      <c r="AY164" s="16" t="s">
        <v>119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83</v>
      </c>
      <c r="BK164" s="191">
        <f>ROUND(I164*H164,2)</f>
        <v>0</v>
      </c>
      <c r="BL164" s="16" t="s">
        <v>124</v>
      </c>
      <c r="BM164" s="190" t="s">
        <v>569</v>
      </c>
    </row>
    <row r="165" spans="1:65" s="13" customFormat="1">
      <c r="B165" s="209"/>
      <c r="C165" s="210"/>
      <c r="D165" s="192" t="s">
        <v>234</v>
      </c>
      <c r="E165" s="211" t="s">
        <v>19</v>
      </c>
      <c r="F165" s="212" t="s">
        <v>570</v>
      </c>
      <c r="G165" s="210"/>
      <c r="H165" s="213">
        <v>3.625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234</v>
      </c>
      <c r="AU165" s="219" t="s">
        <v>132</v>
      </c>
      <c r="AV165" s="13" t="s">
        <v>85</v>
      </c>
      <c r="AW165" s="13" t="s">
        <v>37</v>
      </c>
      <c r="AX165" s="13" t="s">
        <v>75</v>
      </c>
      <c r="AY165" s="219" t="s">
        <v>119</v>
      </c>
    </row>
    <row r="166" spans="1:65" s="14" customFormat="1">
      <c r="B166" s="220"/>
      <c r="C166" s="221"/>
      <c r="D166" s="192" t="s">
        <v>234</v>
      </c>
      <c r="E166" s="222" t="s">
        <v>19</v>
      </c>
      <c r="F166" s="223" t="s">
        <v>238</v>
      </c>
      <c r="G166" s="221"/>
      <c r="H166" s="224">
        <v>3.625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234</v>
      </c>
      <c r="AU166" s="230" t="s">
        <v>132</v>
      </c>
      <c r="AV166" s="14" t="s">
        <v>124</v>
      </c>
      <c r="AW166" s="14" t="s">
        <v>37</v>
      </c>
      <c r="AX166" s="14" t="s">
        <v>83</v>
      </c>
      <c r="AY166" s="230" t="s">
        <v>119</v>
      </c>
    </row>
    <row r="167" spans="1:65" s="2" customFormat="1" ht="37.9" customHeight="1">
      <c r="A167" s="33"/>
      <c r="B167" s="34"/>
      <c r="C167" s="178" t="s">
        <v>7</v>
      </c>
      <c r="D167" s="178" t="s">
        <v>120</v>
      </c>
      <c r="E167" s="179" t="s">
        <v>571</v>
      </c>
      <c r="F167" s="180" t="s">
        <v>572</v>
      </c>
      <c r="G167" s="181" t="s">
        <v>271</v>
      </c>
      <c r="H167" s="182">
        <v>20.3</v>
      </c>
      <c r="I167" s="183"/>
      <c r="J167" s="184">
        <f>ROUND(I167*H167,2)</f>
        <v>0</v>
      </c>
      <c r="K167" s="185"/>
      <c r="L167" s="38"/>
      <c r="M167" s="186" t="s">
        <v>19</v>
      </c>
      <c r="N167" s="187" t="s">
        <v>46</v>
      </c>
      <c r="O167" s="63"/>
      <c r="P167" s="188">
        <f>O167*H167</f>
        <v>0</v>
      </c>
      <c r="Q167" s="188">
        <v>1.214E-2</v>
      </c>
      <c r="R167" s="188">
        <f>Q167*H167</f>
        <v>0.24644199999999999</v>
      </c>
      <c r="S167" s="188">
        <v>0</v>
      </c>
      <c r="T167" s="18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0" t="s">
        <v>124</v>
      </c>
      <c r="AT167" s="190" t="s">
        <v>120</v>
      </c>
      <c r="AU167" s="190" t="s">
        <v>132</v>
      </c>
      <c r="AY167" s="16" t="s">
        <v>119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83</v>
      </c>
      <c r="BK167" s="191">
        <f>ROUND(I167*H167,2)</f>
        <v>0</v>
      </c>
      <c r="BL167" s="16" t="s">
        <v>124</v>
      </c>
      <c r="BM167" s="190" t="s">
        <v>573</v>
      </c>
    </row>
    <row r="168" spans="1:65" s="13" customFormat="1">
      <c r="B168" s="209"/>
      <c r="C168" s="210"/>
      <c r="D168" s="192" t="s">
        <v>234</v>
      </c>
      <c r="E168" s="211" t="s">
        <v>19</v>
      </c>
      <c r="F168" s="212" t="s">
        <v>574</v>
      </c>
      <c r="G168" s="210"/>
      <c r="H168" s="213">
        <v>20.3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234</v>
      </c>
      <c r="AU168" s="219" t="s">
        <v>132</v>
      </c>
      <c r="AV168" s="13" t="s">
        <v>85</v>
      </c>
      <c r="AW168" s="13" t="s">
        <v>37</v>
      </c>
      <c r="AX168" s="13" t="s">
        <v>75</v>
      </c>
      <c r="AY168" s="219" t="s">
        <v>119</v>
      </c>
    </row>
    <row r="169" spans="1:65" s="14" customFormat="1">
      <c r="B169" s="220"/>
      <c r="C169" s="221"/>
      <c r="D169" s="192" t="s">
        <v>234</v>
      </c>
      <c r="E169" s="222" t="s">
        <v>19</v>
      </c>
      <c r="F169" s="223" t="s">
        <v>238</v>
      </c>
      <c r="G169" s="221"/>
      <c r="H169" s="224">
        <v>20.3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234</v>
      </c>
      <c r="AU169" s="230" t="s">
        <v>132</v>
      </c>
      <c r="AV169" s="14" t="s">
        <v>124</v>
      </c>
      <c r="AW169" s="14" t="s">
        <v>37</v>
      </c>
      <c r="AX169" s="14" t="s">
        <v>83</v>
      </c>
      <c r="AY169" s="230" t="s">
        <v>119</v>
      </c>
    </row>
    <row r="170" spans="1:65" s="2" customFormat="1" ht="37.9" customHeight="1">
      <c r="A170" s="33"/>
      <c r="B170" s="34"/>
      <c r="C170" s="178" t="s">
        <v>328</v>
      </c>
      <c r="D170" s="178" t="s">
        <v>120</v>
      </c>
      <c r="E170" s="179" t="s">
        <v>575</v>
      </c>
      <c r="F170" s="180" t="s">
        <v>576</v>
      </c>
      <c r="G170" s="181" t="s">
        <v>271</v>
      </c>
      <c r="H170" s="182">
        <v>20.3</v>
      </c>
      <c r="I170" s="183"/>
      <c r="J170" s="184">
        <f>ROUND(I170*H170,2)</f>
        <v>0</v>
      </c>
      <c r="K170" s="185"/>
      <c r="L170" s="38"/>
      <c r="M170" s="186" t="s">
        <v>19</v>
      </c>
      <c r="N170" s="187" t="s">
        <v>46</v>
      </c>
      <c r="O170" s="63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0" t="s">
        <v>124</v>
      </c>
      <c r="AT170" s="190" t="s">
        <v>120</v>
      </c>
      <c r="AU170" s="190" t="s">
        <v>132</v>
      </c>
      <c r="AY170" s="16" t="s">
        <v>119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83</v>
      </c>
      <c r="BK170" s="191">
        <f>ROUND(I170*H170,2)</f>
        <v>0</v>
      </c>
      <c r="BL170" s="16" t="s">
        <v>124</v>
      </c>
      <c r="BM170" s="190" t="s">
        <v>577</v>
      </c>
    </row>
    <row r="171" spans="1:65" s="13" customFormat="1">
      <c r="B171" s="209"/>
      <c r="C171" s="210"/>
      <c r="D171" s="192" t="s">
        <v>234</v>
      </c>
      <c r="E171" s="211" t="s">
        <v>19</v>
      </c>
      <c r="F171" s="212" t="s">
        <v>574</v>
      </c>
      <c r="G171" s="210"/>
      <c r="H171" s="213">
        <v>20.3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234</v>
      </c>
      <c r="AU171" s="219" t="s">
        <v>132</v>
      </c>
      <c r="AV171" s="13" t="s">
        <v>85</v>
      </c>
      <c r="AW171" s="13" t="s">
        <v>37</v>
      </c>
      <c r="AX171" s="13" t="s">
        <v>75</v>
      </c>
      <c r="AY171" s="219" t="s">
        <v>119</v>
      </c>
    </row>
    <row r="172" spans="1:65" s="14" customFormat="1">
      <c r="B172" s="220"/>
      <c r="C172" s="221"/>
      <c r="D172" s="192" t="s">
        <v>234</v>
      </c>
      <c r="E172" s="222" t="s">
        <v>19</v>
      </c>
      <c r="F172" s="223" t="s">
        <v>238</v>
      </c>
      <c r="G172" s="221"/>
      <c r="H172" s="224">
        <v>20.3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234</v>
      </c>
      <c r="AU172" s="230" t="s">
        <v>132</v>
      </c>
      <c r="AV172" s="14" t="s">
        <v>124</v>
      </c>
      <c r="AW172" s="14" t="s">
        <v>37</v>
      </c>
      <c r="AX172" s="14" t="s">
        <v>83</v>
      </c>
      <c r="AY172" s="230" t="s">
        <v>119</v>
      </c>
    </row>
    <row r="173" spans="1:65" s="2" customFormat="1" ht="14.45" customHeight="1">
      <c r="A173" s="33"/>
      <c r="B173" s="34"/>
      <c r="C173" s="178" t="s">
        <v>335</v>
      </c>
      <c r="D173" s="178" t="s">
        <v>120</v>
      </c>
      <c r="E173" s="179" t="s">
        <v>578</v>
      </c>
      <c r="F173" s="180" t="s">
        <v>579</v>
      </c>
      <c r="G173" s="181" t="s">
        <v>387</v>
      </c>
      <c r="H173" s="182">
        <v>0.33600000000000002</v>
      </c>
      <c r="I173" s="183"/>
      <c r="J173" s="184">
        <f>ROUND(I173*H173,2)</f>
        <v>0</v>
      </c>
      <c r="K173" s="185"/>
      <c r="L173" s="38"/>
      <c r="M173" s="186" t="s">
        <v>19</v>
      </c>
      <c r="N173" s="187" t="s">
        <v>46</v>
      </c>
      <c r="O173" s="63"/>
      <c r="P173" s="188">
        <f>O173*H173</f>
        <v>0</v>
      </c>
      <c r="Q173" s="188">
        <v>1.04528</v>
      </c>
      <c r="R173" s="188">
        <f>Q173*H173</f>
        <v>0.35121408000000004</v>
      </c>
      <c r="S173" s="188">
        <v>0</v>
      </c>
      <c r="T173" s="18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0" t="s">
        <v>124</v>
      </c>
      <c r="AT173" s="190" t="s">
        <v>120</v>
      </c>
      <c r="AU173" s="190" t="s">
        <v>132</v>
      </c>
      <c r="AY173" s="16" t="s">
        <v>119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6" t="s">
        <v>83</v>
      </c>
      <c r="BK173" s="191">
        <f>ROUND(I173*H173,2)</f>
        <v>0</v>
      </c>
      <c r="BL173" s="16" t="s">
        <v>124</v>
      </c>
      <c r="BM173" s="190" t="s">
        <v>580</v>
      </c>
    </row>
    <row r="174" spans="1:65" s="13" customFormat="1">
      <c r="B174" s="209"/>
      <c r="C174" s="210"/>
      <c r="D174" s="192" t="s">
        <v>234</v>
      </c>
      <c r="E174" s="211" t="s">
        <v>19</v>
      </c>
      <c r="F174" s="212" t="s">
        <v>581</v>
      </c>
      <c r="G174" s="210"/>
      <c r="H174" s="213">
        <v>0.111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234</v>
      </c>
      <c r="AU174" s="219" t="s">
        <v>132</v>
      </c>
      <c r="AV174" s="13" t="s">
        <v>85</v>
      </c>
      <c r="AW174" s="13" t="s">
        <v>37</v>
      </c>
      <c r="AX174" s="13" t="s">
        <v>75</v>
      </c>
      <c r="AY174" s="219" t="s">
        <v>119</v>
      </c>
    </row>
    <row r="175" spans="1:65" s="13" customFormat="1">
      <c r="B175" s="209"/>
      <c r="C175" s="210"/>
      <c r="D175" s="192" t="s">
        <v>234</v>
      </c>
      <c r="E175" s="211" t="s">
        <v>19</v>
      </c>
      <c r="F175" s="212" t="s">
        <v>582</v>
      </c>
      <c r="G175" s="210"/>
      <c r="H175" s="213">
        <v>2.1000000000000001E-2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234</v>
      </c>
      <c r="AU175" s="219" t="s">
        <v>132</v>
      </c>
      <c r="AV175" s="13" t="s">
        <v>85</v>
      </c>
      <c r="AW175" s="13" t="s">
        <v>37</v>
      </c>
      <c r="AX175" s="13" t="s">
        <v>75</v>
      </c>
      <c r="AY175" s="219" t="s">
        <v>119</v>
      </c>
    </row>
    <row r="176" spans="1:65" s="13" customFormat="1">
      <c r="B176" s="209"/>
      <c r="C176" s="210"/>
      <c r="D176" s="192" t="s">
        <v>234</v>
      </c>
      <c r="E176" s="211" t="s">
        <v>19</v>
      </c>
      <c r="F176" s="212" t="s">
        <v>583</v>
      </c>
      <c r="G176" s="210"/>
      <c r="H176" s="213">
        <v>0.20399999999999999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234</v>
      </c>
      <c r="AU176" s="219" t="s">
        <v>132</v>
      </c>
      <c r="AV176" s="13" t="s">
        <v>85</v>
      </c>
      <c r="AW176" s="13" t="s">
        <v>37</v>
      </c>
      <c r="AX176" s="13" t="s">
        <v>75</v>
      </c>
      <c r="AY176" s="219" t="s">
        <v>119</v>
      </c>
    </row>
    <row r="177" spans="1:65" s="14" customFormat="1">
      <c r="B177" s="220"/>
      <c r="C177" s="221"/>
      <c r="D177" s="192" t="s">
        <v>234</v>
      </c>
      <c r="E177" s="222" t="s">
        <v>19</v>
      </c>
      <c r="F177" s="223" t="s">
        <v>238</v>
      </c>
      <c r="G177" s="221"/>
      <c r="H177" s="224">
        <v>0.33599999999999997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234</v>
      </c>
      <c r="AU177" s="230" t="s">
        <v>132</v>
      </c>
      <c r="AV177" s="14" t="s">
        <v>124</v>
      </c>
      <c r="AW177" s="14" t="s">
        <v>37</v>
      </c>
      <c r="AX177" s="14" t="s">
        <v>83</v>
      </c>
      <c r="AY177" s="230" t="s">
        <v>119</v>
      </c>
    </row>
    <row r="178" spans="1:65" s="11" customFormat="1" ht="20.85" customHeight="1">
      <c r="B178" s="164"/>
      <c r="C178" s="165"/>
      <c r="D178" s="166" t="s">
        <v>74</v>
      </c>
      <c r="E178" s="207" t="s">
        <v>358</v>
      </c>
      <c r="F178" s="207" t="s">
        <v>359</v>
      </c>
      <c r="G178" s="165"/>
      <c r="H178" s="165"/>
      <c r="I178" s="168"/>
      <c r="J178" s="208">
        <f>BK178</f>
        <v>0</v>
      </c>
      <c r="K178" s="165"/>
      <c r="L178" s="170"/>
      <c r="M178" s="171"/>
      <c r="N178" s="172"/>
      <c r="O178" s="172"/>
      <c r="P178" s="173">
        <f>SUM(P179:P205)</f>
        <v>0</v>
      </c>
      <c r="Q178" s="172"/>
      <c r="R178" s="173">
        <f>SUM(R179:R205)</f>
        <v>4.9722546199999993</v>
      </c>
      <c r="S178" s="172"/>
      <c r="T178" s="174">
        <f>SUM(T179:T205)</f>
        <v>0</v>
      </c>
      <c r="AR178" s="175" t="s">
        <v>83</v>
      </c>
      <c r="AT178" s="176" t="s">
        <v>74</v>
      </c>
      <c r="AU178" s="176" t="s">
        <v>85</v>
      </c>
      <c r="AY178" s="175" t="s">
        <v>119</v>
      </c>
      <c r="BK178" s="177">
        <f>SUM(BK179:BK205)</f>
        <v>0</v>
      </c>
    </row>
    <row r="179" spans="1:65" s="2" customFormat="1" ht="37.9" customHeight="1">
      <c r="A179" s="33"/>
      <c r="B179" s="34"/>
      <c r="C179" s="178" t="s">
        <v>343</v>
      </c>
      <c r="D179" s="178" t="s">
        <v>120</v>
      </c>
      <c r="E179" s="179" t="s">
        <v>361</v>
      </c>
      <c r="F179" s="180" t="s">
        <v>362</v>
      </c>
      <c r="G179" s="181" t="s">
        <v>232</v>
      </c>
      <c r="H179" s="182">
        <v>0.75</v>
      </c>
      <c r="I179" s="183"/>
      <c r="J179" s="184">
        <f>ROUND(I179*H179,2)</f>
        <v>0</v>
      </c>
      <c r="K179" s="185"/>
      <c r="L179" s="38"/>
      <c r="M179" s="186" t="s">
        <v>19</v>
      </c>
      <c r="N179" s="187" t="s">
        <v>46</v>
      </c>
      <c r="O179" s="63"/>
      <c r="P179" s="188">
        <f>O179*H179</f>
        <v>0</v>
      </c>
      <c r="Q179" s="188">
        <v>3.11388</v>
      </c>
      <c r="R179" s="188">
        <f>Q179*H179</f>
        <v>2.33541</v>
      </c>
      <c r="S179" s="188">
        <v>0</v>
      </c>
      <c r="T179" s="18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0" t="s">
        <v>124</v>
      </c>
      <c r="AT179" s="190" t="s">
        <v>120</v>
      </c>
      <c r="AU179" s="190" t="s">
        <v>132</v>
      </c>
      <c r="AY179" s="16" t="s">
        <v>119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6" t="s">
        <v>83</v>
      </c>
      <c r="BK179" s="191">
        <f>ROUND(I179*H179,2)</f>
        <v>0</v>
      </c>
      <c r="BL179" s="16" t="s">
        <v>124</v>
      </c>
      <c r="BM179" s="190" t="s">
        <v>584</v>
      </c>
    </row>
    <row r="180" spans="1:65" s="13" customFormat="1">
      <c r="B180" s="209"/>
      <c r="C180" s="210"/>
      <c r="D180" s="192" t="s">
        <v>234</v>
      </c>
      <c r="E180" s="211" t="s">
        <v>19</v>
      </c>
      <c r="F180" s="212" t="s">
        <v>540</v>
      </c>
      <c r="G180" s="210"/>
      <c r="H180" s="213">
        <v>0.75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234</v>
      </c>
      <c r="AU180" s="219" t="s">
        <v>132</v>
      </c>
      <c r="AV180" s="13" t="s">
        <v>85</v>
      </c>
      <c r="AW180" s="13" t="s">
        <v>37</v>
      </c>
      <c r="AX180" s="13" t="s">
        <v>75</v>
      </c>
      <c r="AY180" s="219" t="s">
        <v>119</v>
      </c>
    </row>
    <row r="181" spans="1:65" s="14" customFormat="1">
      <c r="B181" s="220"/>
      <c r="C181" s="221"/>
      <c r="D181" s="192" t="s">
        <v>234</v>
      </c>
      <c r="E181" s="222" t="s">
        <v>19</v>
      </c>
      <c r="F181" s="223" t="s">
        <v>238</v>
      </c>
      <c r="G181" s="221"/>
      <c r="H181" s="224">
        <v>0.75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234</v>
      </c>
      <c r="AU181" s="230" t="s">
        <v>132</v>
      </c>
      <c r="AV181" s="14" t="s">
        <v>124</v>
      </c>
      <c r="AW181" s="14" t="s">
        <v>37</v>
      </c>
      <c r="AX181" s="14" t="s">
        <v>83</v>
      </c>
      <c r="AY181" s="230" t="s">
        <v>119</v>
      </c>
    </row>
    <row r="182" spans="1:65" s="2" customFormat="1" ht="37.9" customHeight="1">
      <c r="A182" s="33"/>
      <c r="B182" s="34"/>
      <c r="C182" s="178" t="s">
        <v>350</v>
      </c>
      <c r="D182" s="178" t="s">
        <v>120</v>
      </c>
      <c r="E182" s="179" t="s">
        <v>585</v>
      </c>
      <c r="F182" s="180" t="s">
        <v>586</v>
      </c>
      <c r="G182" s="181" t="s">
        <v>232</v>
      </c>
      <c r="H182" s="182">
        <v>1.8380000000000001</v>
      </c>
      <c r="I182" s="183"/>
      <c r="J182" s="184">
        <f>ROUND(I182*H182,2)</f>
        <v>0</v>
      </c>
      <c r="K182" s="185"/>
      <c r="L182" s="38"/>
      <c r="M182" s="186" t="s">
        <v>19</v>
      </c>
      <c r="N182" s="187" t="s">
        <v>46</v>
      </c>
      <c r="O182" s="63"/>
      <c r="P182" s="188">
        <f>O182*H182</f>
        <v>0</v>
      </c>
      <c r="Q182" s="188">
        <v>0.36037999999999998</v>
      </c>
      <c r="R182" s="188">
        <f>Q182*H182</f>
        <v>0.66237844000000001</v>
      </c>
      <c r="S182" s="188">
        <v>0</v>
      </c>
      <c r="T182" s="18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0" t="s">
        <v>124</v>
      </c>
      <c r="AT182" s="190" t="s">
        <v>120</v>
      </c>
      <c r="AU182" s="190" t="s">
        <v>132</v>
      </c>
      <c r="AY182" s="16" t="s">
        <v>119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6" t="s">
        <v>83</v>
      </c>
      <c r="BK182" s="191">
        <f>ROUND(I182*H182,2)</f>
        <v>0</v>
      </c>
      <c r="BL182" s="16" t="s">
        <v>124</v>
      </c>
      <c r="BM182" s="190" t="s">
        <v>587</v>
      </c>
    </row>
    <row r="183" spans="1:65" s="13" customFormat="1">
      <c r="B183" s="209"/>
      <c r="C183" s="210"/>
      <c r="D183" s="192" t="s">
        <v>234</v>
      </c>
      <c r="E183" s="211" t="s">
        <v>19</v>
      </c>
      <c r="F183" s="212" t="s">
        <v>588</v>
      </c>
      <c r="G183" s="210"/>
      <c r="H183" s="213">
        <v>1.8380000000000001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234</v>
      </c>
      <c r="AU183" s="219" t="s">
        <v>132</v>
      </c>
      <c r="AV183" s="13" t="s">
        <v>85</v>
      </c>
      <c r="AW183" s="13" t="s">
        <v>37</v>
      </c>
      <c r="AX183" s="13" t="s">
        <v>75</v>
      </c>
      <c r="AY183" s="219" t="s">
        <v>119</v>
      </c>
    </row>
    <row r="184" spans="1:65" s="14" customFormat="1">
      <c r="B184" s="220"/>
      <c r="C184" s="221"/>
      <c r="D184" s="192" t="s">
        <v>234</v>
      </c>
      <c r="E184" s="222" t="s">
        <v>19</v>
      </c>
      <c r="F184" s="223" t="s">
        <v>238</v>
      </c>
      <c r="G184" s="221"/>
      <c r="H184" s="224">
        <v>1.8380000000000001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234</v>
      </c>
      <c r="AU184" s="230" t="s">
        <v>132</v>
      </c>
      <c r="AV184" s="14" t="s">
        <v>124</v>
      </c>
      <c r="AW184" s="14" t="s">
        <v>37</v>
      </c>
      <c r="AX184" s="14" t="s">
        <v>83</v>
      </c>
      <c r="AY184" s="230" t="s">
        <v>119</v>
      </c>
    </row>
    <row r="185" spans="1:65" s="2" customFormat="1" ht="14.45" customHeight="1">
      <c r="A185" s="33"/>
      <c r="B185" s="34"/>
      <c r="C185" s="231" t="s">
        <v>360</v>
      </c>
      <c r="D185" s="231" t="s">
        <v>344</v>
      </c>
      <c r="E185" s="232" t="s">
        <v>589</v>
      </c>
      <c r="F185" s="233" t="s">
        <v>590</v>
      </c>
      <c r="G185" s="234" t="s">
        <v>271</v>
      </c>
      <c r="H185" s="235">
        <v>5.25</v>
      </c>
      <c r="I185" s="236"/>
      <c r="J185" s="237">
        <f>ROUND(I185*H185,2)</f>
        <v>0</v>
      </c>
      <c r="K185" s="238"/>
      <c r="L185" s="239"/>
      <c r="M185" s="240" t="s">
        <v>19</v>
      </c>
      <c r="N185" s="241" t="s">
        <v>46</v>
      </c>
      <c r="O185" s="63"/>
      <c r="P185" s="188">
        <f>O185*H185</f>
        <v>0</v>
      </c>
      <c r="Q185" s="188">
        <v>0.35</v>
      </c>
      <c r="R185" s="188">
        <f>Q185*H185</f>
        <v>1.8374999999999999</v>
      </c>
      <c r="S185" s="188">
        <v>0</v>
      </c>
      <c r="T185" s="18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0" t="s">
        <v>154</v>
      </c>
      <c r="AT185" s="190" t="s">
        <v>344</v>
      </c>
      <c r="AU185" s="190" t="s">
        <v>132</v>
      </c>
      <c r="AY185" s="16" t="s">
        <v>119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83</v>
      </c>
      <c r="BK185" s="191">
        <f>ROUND(I185*H185,2)</f>
        <v>0</v>
      </c>
      <c r="BL185" s="16" t="s">
        <v>124</v>
      </c>
      <c r="BM185" s="190" t="s">
        <v>591</v>
      </c>
    </row>
    <row r="186" spans="1:65" s="13" customFormat="1">
      <c r="B186" s="209"/>
      <c r="C186" s="210"/>
      <c r="D186" s="192" t="s">
        <v>234</v>
      </c>
      <c r="E186" s="211" t="s">
        <v>19</v>
      </c>
      <c r="F186" s="212" t="s">
        <v>592</v>
      </c>
      <c r="G186" s="210"/>
      <c r="H186" s="213">
        <v>5.25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234</v>
      </c>
      <c r="AU186" s="219" t="s">
        <v>132</v>
      </c>
      <c r="AV186" s="13" t="s">
        <v>85</v>
      </c>
      <c r="AW186" s="13" t="s">
        <v>37</v>
      </c>
      <c r="AX186" s="13" t="s">
        <v>75</v>
      </c>
      <c r="AY186" s="219" t="s">
        <v>119</v>
      </c>
    </row>
    <row r="187" spans="1:65" s="14" customFormat="1">
      <c r="B187" s="220"/>
      <c r="C187" s="221"/>
      <c r="D187" s="192" t="s">
        <v>234</v>
      </c>
      <c r="E187" s="222" t="s">
        <v>19</v>
      </c>
      <c r="F187" s="223" t="s">
        <v>238</v>
      </c>
      <c r="G187" s="221"/>
      <c r="H187" s="224">
        <v>5.25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234</v>
      </c>
      <c r="AU187" s="230" t="s">
        <v>132</v>
      </c>
      <c r="AV187" s="14" t="s">
        <v>124</v>
      </c>
      <c r="AW187" s="14" t="s">
        <v>37</v>
      </c>
      <c r="AX187" s="14" t="s">
        <v>83</v>
      </c>
      <c r="AY187" s="230" t="s">
        <v>119</v>
      </c>
    </row>
    <row r="188" spans="1:65" s="2" customFormat="1" ht="37.9" customHeight="1">
      <c r="A188" s="33"/>
      <c r="B188" s="34"/>
      <c r="C188" s="178" t="s">
        <v>366</v>
      </c>
      <c r="D188" s="178" t="s">
        <v>120</v>
      </c>
      <c r="E188" s="179" t="s">
        <v>367</v>
      </c>
      <c r="F188" s="180" t="s">
        <v>368</v>
      </c>
      <c r="G188" s="181" t="s">
        <v>232</v>
      </c>
      <c r="H188" s="182">
        <v>2.13</v>
      </c>
      <c r="I188" s="183"/>
      <c r="J188" s="184">
        <f>ROUND(I188*H188,2)</f>
        <v>0</v>
      </c>
      <c r="K188" s="185"/>
      <c r="L188" s="38"/>
      <c r="M188" s="186" t="s">
        <v>19</v>
      </c>
      <c r="N188" s="187" t="s">
        <v>46</v>
      </c>
      <c r="O188" s="63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0" t="s">
        <v>124</v>
      </c>
      <c r="AT188" s="190" t="s">
        <v>120</v>
      </c>
      <c r="AU188" s="190" t="s">
        <v>132</v>
      </c>
      <c r="AY188" s="16" t="s">
        <v>119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6" t="s">
        <v>83</v>
      </c>
      <c r="BK188" s="191">
        <f>ROUND(I188*H188,2)</f>
        <v>0</v>
      </c>
      <c r="BL188" s="16" t="s">
        <v>124</v>
      </c>
      <c r="BM188" s="190" t="s">
        <v>593</v>
      </c>
    </row>
    <row r="189" spans="1:65" s="13" customFormat="1">
      <c r="B189" s="209"/>
      <c r="C189" s="210"/>
      <c r="D189" s="192" t="s">
        <v>234</v>
      </c>
      <c r="E189" s="211" t="s">
        <v>19</v>
      </c>
      <c r="F189" s="212" t="s">
        <v>594</v>
      </c>
      <c r="G189" s="210"/>
      <c r="H189" s="213">
        <v>1.05</v>
      </c>
      <c r="I189" s="214"/>
      <c r="J189" s="210"/>
      <c r="K189" s="210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234</v>
      </c>
      <c r="AU189" s="219" t="s">
        <v>132</v>
      </c>
      <c r="AV189" s="13" t="s">
        <v>85</v>
      </c>
      <c r="AW189" s="13" t="s">
        <v>37</v>
      </c>
      <c r="AX189" s="13" t="s">
        <v>75</v>
      </c>
      <c r="AY189" s="219" t="s">
        <v>119</v>
      </c>
    </row>
    <row r="190" spans="1:65" s="13" customFormat="1">
      <c r="B190" s="209"/>
      <c r="C190" s="210"/>
      <c r="D190" s="192" t="s">
        <v>234</v>
      </c>
      <c r="E190" s="211" t="s">
        <v>19</v>
      </c>
      <c r="F190" s="212" t="s">
        <v>595</v>
      </c>
      <c r="G190" s="210"/>
      <c r="H190" s="213">
        <v>1.08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234</v>
      </c>
      <c r="AU190" s="219" t="s">
        <v>132</v>
      </c>
      <c r="AV190" s="13" t="s">
        <v>85</v>
      </c>
      <c r="AW190" s="13" t="s">
        <v>37</v>
      </c>
      <c r="AX190" s="13" t="s">
        <v>75</v>
      </c>
      <c r="AY190" s="219" t="s">
        <v>119</v>
      </c>
    </row>
    <row r="191" spans="1:65" s="14" customFormat="1">
      <c r="B191" s="220"/>
      <c r="C191" s="221"/>
      <c r="D191" s="192" t="s">
        <v>234</v>
      </c>
      <c r="E191" s="222" t="s">
        <v>19</v>
      </c>
      <c r="F191" s="223" t="s">
        <v>238</v>
      </c>
      <c r="G191" s="221"/>
      <c r="H191" s="224">
        <v>2.13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234</v>
      </c>
      <c r="AU191" s="230" t="s">
        <v>132</v>
      </c>
      <c r="AV191" s="14" t="s">
        <v>124</v>
      </c>
      <c r="AW191" s="14" t="s">
        <v>37</v>
      </c>
      <c r="AX191" s="14" t="s">
        <v>83</v>
      </c>
      <c r="AY191" s="230" t="s">
        <v>119</v>
      </c>
    </row>
    <row r="192" spans="1:65" s="2" customFormat="1" ht="37.9" customHeight="1">
      <c r="A192" s="33"/>
      <c r="B192" s="34"/>
      <c r="C192" s="178" t="s">
        <v>373</v>
      </c>
      <c r="D192" s="178" t="s">
        <v>120</v>
      </c>
      <c r="E192" s="179" t="s">
        <v>374</v>
      </c>
      <c r="F192" s="180" t="s">
        <v>375</v>
      </c>
      <c r="G192" s="181" t="s">
        <v>271</v>
      </c>
      <c r="H192" s="182">
        <v>3.1</v>
      </c>
      <c r="I192" s="183"/>
      <c r="J192" s="184">
        <f>ROUND(I192*H192,2)</f>
        <v>0</v>
      </c>
      <c r="K192" s="185"/>
      <c r="L192" s="38"/>
      <c r="M192" s="186" t="s">
        <v>19</v>
      </c>
      <c r="N192" s="187" t="s">
        <v>46</v>
      </c>
      <c r="O192" s="63"/>
      <c r="P192" s="188">
        <f>O192*H192</f>
        <v>0</v>
      </c>
      <c r="Q192" s="188">
        <v>7.26E-3</v>
      </c>
      <c r="R192" s="188">
        <f>Q192*H192</f>
        <v>2.2506000000000002E-2</v>
      </c>
      <c r="S192" s="188">
        <v>0</v>
      </c>
      <c r="T192" s="18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0" t="s">
        <v>124</v>
      </c>
      <c r="AT192" s="190" t="s">
        <v>120</v>
      </c>
      <c r="AU192" s="190" t="s">
        <v>132</v>
      </c>
      <c r="AY192" s="16" t="s">
        <v>119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6" t="s">
        <v>83</v>
      </c>
      <c r="BK192" s="191">
        <f>ROUND(I192*H192,2)</f>
        <v>0</v>
      </c>
      <c r="BL192" s="16" t="s">
        <v>124</v>
      </c>
      <c r="BM192" s="190" t="s">
        <v>596</v>
      </c>
    </row>
    <row r="193" spans="1:65" s="13" customFormat="1">
      <c r="B193" s="209"/>
      <c r="C193" s="210"/>
      <c r="D193" s="192" t="s">
        <v>234</v>
      </c>
      <c r="E193" s="211" t="s">
        <v>19</v>
      </c>
      <c r="F193" s="212" t="s">
        <v>597</v>
      </c>
      <c r="G193" s="210"/>
      <c r="H193" s="213">
        <v>1.75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234</v>
      </c>
      <c r="AU193" s="219" t="s">
        <v>132</v>
      </c>
      <c r="AV193" s="13" t="s">
        <v>85</v>
      </c>
      <c r="AW193" s="13" t="s">
        <v>37</v>
      </c>
      <c r="AX193" s="13" t="s">
        <v>75</v>
      </c>
      <c r="AY193" s="219" t="s">
        <v>119</v>
      </c>
    </row>
    <row r="194" spans="1:65" s="13" customFormat="1">
      <c r="B194" s="209"/>
      <c r="C194" s="210"/>
      <c r="D194" s="192" t="s">
        <v>234</v>
      </c>
      <c r="E194" s="211" t="s">
        <v>19</v>
      </c>
      <c r="F194" s="212" t="s">
        <v>598</v>
      </c>
      <c r="G194" s="210"/>
      <c r="H194" s="213">
        <v>1.35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234</v>
      </c>
      <c r="AU194" s="219" t="s">
        <v>132</v>
      </c>
      <c r="AV194" s="13" t="s">
        <v>85</v>
      </c>
      <c r="AW194" s="13" t="s">
        <v>37</v>
      </c>
      <c r="AX194" s="13" t="s">
        <v>75</v>
      </c>
      <c r="AY194" s="219" t="s">
        <v>119</v>
      </c>
    </row>
    <row r="195" spans="1:65" s="14" customFormat="1">
      <c r="B195" s="220"/>
      <c r="C195" s="221"/>
      <c r="D195" s="192" t="s">
        <v>234</v>
      </c>
      <c r="E195" s="222" t="s">
        <v>19</v>
      </c>
      <c r="F195" s="223" t="s">
        <v>238</v>
      </c>
      <c r="G195" s="221"/>
      <c r="H195" s="224">
        <v>3.1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234</v>
      </c>
      <c r="AU195" s="230" t="s">
        <v>132</v>
      </c>
      <c r="AV195" s="14" t="s">
        <v>124</v>
      </c>
      <c r="AW195" s="14" t="s">
        <v>37</v>
      </c>
      <c r="AX195" s="14" t="s">
        <v>83</v>
      </c>
      <c r="AY195" s="230" t="s">
        <v>119</v>
      </c>
    </row>
    <row r="196" spans="1:65" s="2" customFormat="1" ht="37.9" customHeight="1">
      <c r="A196" s="33"/>
      <c r="B196" s="34"/>
      <c r="C196" s="178" t="s">
        <v>380</v>
      </c>
      <c r="D196" s="178" t="s">
        <v>120</v>
      </c>
      <c r="E196" s="179" t="s">
        <v>381</v>
      </c>
      <c r="F196" s="180" t="s">
        <v>382</v>
      </c>
      <c r="G196" s="181" t="s">
        <v>271</v>
      </c>
      <c r="H196" s="182">
        <v>3.1</v>
      </c>
      <c r="I196" s="183"/>
      <c r="J196" s="184">
        <f>ROUND(I196*H196,2)</f>
        <v>0</v>
      </c>
      <c r="K196" s="185"/>
      <c r="L196" s="38"/>
      <c r="M196" s="186" t="s">
        <v>19</v>
      </c>
      <c r="N196" s="187" t="s">
        <v>46</v>
      </c>
      <c r="O196" s="63"/>
      <c r="P196" s="188">
        <f>O196*H196</f>
        <v>0</v>
      </c>
      <c r="Q196" s="188">
        <v>8.5999999999999998E-4</v>
      </c>
      <c r="R196" s="188">
        <f>Q196*H196</f>
        <v>2.666E-3</v>
      </c>
      <c r="S196" s="188">
        <v>0</v>
      </c>
      <c r="T196" s="189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0" t="s">
        <v>124</v>
      </c>
      <c r="AT196" s="190" t="s">
        <v>120</v>
      </c>
      <c r="AU196" s="190" t="s">
        <v>132</v>
      </c>
      <c r="AY196" s="16" t="s">
        <v>119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6" t="s">
        <v>83</v>
      </c>
      <c r="BK196" s="191">
        <f>ROUND(I196*H196,2)</f>
        <v>0</v>
      </c>
      <c r="BL196" s="16" t="s">
        <v>124</v>
      </c>
      <c r="BM196" s="190" t="s">
        <v>599</v>
      </c>
    </row>
    <row r="197" spans="1:65" s="2" customFormat="1" ht="37.9" customHeight="1">
      <c r="A197" s="33"/>
      <c r="B197" s="34"/>
      <c r="C197" s="178" t="s">
        <v>384</v>
      </c>
      <c r="D197" s="178" t="s">
        <v>120</v>
      </c>
      <c r="E197" s="179" t="s">
        <v>385</v>
      </c>
      <c r="F197" s="180" t="s">
        <v>386</v>
      </c>
      <c r="G197" s="181" t="s">
        <v>387</v>
      </c>
      <c r="H197" s="182">
        <v>4.7E-2</v>
      </c>
      <c r="I197" s="183"/>
      <c r="J197" s="184">
        <f>ROUND(I197*H197,2)</f>
        <v>0</v>
      </c>
      <c r="K197" s="185"/>
      <c r="L197" s="38"/>
      <c r="M197" s="186" t="s">
        <v>19</v>
      </c>
      <c r="N197" s="187" t="s">
        <v>46</v>
      </c>
      <c r="O197" s="63"/>
      <c r="P197" s="188">
        <f>O197*H197</f>
        <v>0</v>
      </c>
      <c r="Q197" s="188">
        <v>1.0958000000000001</v>
      </c>
      <c r="R197" s="188">
        <f>Q197*H197</f>
        <v>5.1502600000000003E-2</v>
      </c>
      <c r="S197" s="188">
        <v>0</v>
      </c>
      <c r="T197" s="18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0" t="s">
        <v>124</v>
      </c>
      <c r="AT197" s="190" t="s">
        <v>120</v>
      </c>
      <c r="AU197" s="190" t="s">
        <v>132</v>
      </c>
      <c r="AY197" s="16" t="s">
        <v>119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6" t="s">
        <v>83</v>
      </c>
      <c r="BK197" s="191">
        <f>ROUND(I197*H197,2)</f>
        <v>0</v>
      </c>
      <c r="BL197" s="16" t="s">
        <v>124</v>
      </c>
      <c r="BM197" s="190" t="s">
        <v>600</v>
      </c>
    </row>
    <row r="198" spans="1:65" s="13" customFormat="1">
      <c r="B198" s="209"/>
      <c r="C198" s="210"/>
      <c r="D198" s="192" t="s">
        <v>234</v>
      </c>
      <c r="E198" s="211" t="s">
        <v>19</v>
      </c>
      <c r="F198" s="212" t="s">
        <v>601</v>
      </c>
      <c r="G198" s="210"/>
      <c r="H198" s="213">
        <v>7.0000000000000001E-3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234</v>
      </c>
      <c r="AU198" s="219" t="s">
        <v>132</v>
      </c>
      <c r="AV198" s="13" t="s">
        <v>85</v>
      </c>
      <c r="AW198" s="13" t="s">
        <v>37</v>
      </c>
      <c r="AX198" s="13" t="s">
        <v>75</v>
      </c>
      <c r="AY198" s="219" t="s">
        <v>119</v>
      </c>
    </row>
    <row r="199" spans="1:65" s="13" customFormat="1">
      <c r="B199" s="209"/>
      <c r="C199" s="210"/>
      <c r="D199" s="192" t="s">
        <v>234</v>
      </c>
      <c r="E199" s="211" t="s">
        <v>19</v>
      </c>
      <c r="F199" s="212" t="s">
        <v>602</v>
      </c>
      <c r="G199" s="210"/>
      <c r="H199" s="213">
        <v>2E-3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234</v>
      </c>
      <c r="AU199" s="219" t="s">
        <v>132</v>
      </c>
      <c r="AV199" s="13" t="s">
        <v>85</v>
      </c>
      <c r="AW199" s="13" t="s">
        <v>37</v>
      </c>
      <c r="AX199" s="13" t="s">
        <v>75</v>
      </c>
      <c r="AY199" s="219" t="s">
        <v>119</v>
      </c>
    </row>
    <row r="200" spans="1:65" s="13" customFormat="1">
      <c r="B200" s="209"/>
      <c r="C200" s="210"/>
      <c r="D200" s="192" t="s">
        <v>234</v>
      </c>
      <c r="E200" s="211" t="s">
        <v>19</v>
      </c>
      <c r="F200" s="212" t="s">
        <v>603</v>
      </c>
      <c r="G200" s="210"/>
      <c r="H200" s="213">
        <v>3.7999999999999999E-2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234</v>
      </c>
      <c r="AU200" s="219" t="s">
        <v>132</v>
      </c>
      <c r="AV200" s="13" t="s">
        <v>85</v>
      </c>
      <c r="AW200" s="13" t="s">
        <v>37</v>
      </c>
      <c r="AX200" s="13" t="s">
        <v>75</v>
      </c>
      <c r="AY200" s="219" t="s">
        <v>119</v>
      </c>
    </row>
    <row r="201" spans="1:65" s="14" customFormat="1">
      <c r="B201" s="220"/>
      <c r="C201" s="221"/>
      <c r="D201" s="192" t="s">
        <v>234</v>
      </c>
      <c r="E201" s="222" t="s">
        <v>19</v>
      </c>
      <c r="F201" s="223" t="s">
        <v>238</v>
      </c>
      <c r="G201" s="221"/>
      <c r="H201" s="224">
        <v>4.7E-2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234</v>
      </c>
      <c r="AU201" s="230" t="s">
        <v>132</v>
      </c>
      <c r="AV201" s="14" t="s">
        <v>124</v>
      </c>
      <c r="AW201" s="14" t="s">
        <v>37</v>
      </c>
      <c r="AX201" s="14" t="s">
        <v>83</v>
      </c>
      <c r="AY201" s="230" t="s">
        <v>119</v>
      </c>
    </row>
    <row r="202" spans="1:65" s="2" customFormat="1" ht="49.15" customHeight="1">
      <c r="A202" s="33"/>
      <c r="B202" s="34"/>
      <c r="C202" s="178" t="s">
        <v>400</v>
      </c>
      <c r="D202" s="178" t="s">
        <v>120</v>
      </c>
      <c r="E202" s="179" t="s">
        <v>406</v>
      </c>
      <c r="F202" s="180" t="s">
        <v>407</v>
      </c>
      <c r="G202" s="181" t="s">
        <v>387</v>
      </c>
      <c r="H202" s="182">
        <v>5.8000000000000003E-2</v>
      </c>
      <c r="I202" s="183"/>
      <c r="J202" s="184">
        <f>ROUND(I202*H202,2)</f>
        <v>0</v>
      </c>
      <c r="K202" s="185"/>
      <c r="L202" s="38"/>
      <c r="M202" s="186" t="s">
        <v>19</v>
      </c>
      <c r="N202" s="187" t="s">
        <v>46</v>
      </c>
      <c r="O202" s="63"/>
      <c r="P202" s="188">
        <f>O202*H202</f>
        <v>0</v>
      </c>
      <c r="Q202" s="188">
        <v>1.0395099999999999</v>
      </c>
      <c r="R202" s="188">
        <f>Q202*H202</f>
        <v>6.0291579999999997E-2</v>
      </c>
      <c r="S202" s="188">
        <v>0</v>
      </c>
      <c r="T202" s="18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0" t="s">
        <v>124</v>
      </c>
      <c r="AT202" s="190" t="s">
        <v>120</v>
      </c>
      <c r="AU202" s="190" t="s">
        <v>132</v>
      </c>
      <c r="AY202" s="16" t="s">
        <v>119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83</v>
      </c>
      <c r="BK202" s="191">
        <f>ROUND(I202*H202,2)</f>
        <v>0</v>
      </c>
      <c r="BL202" s="16" t="s">
        <v>124</v>
      </c>
      <c r="BM202" s="190" t="s">
        <v>604</v>
      </c>
    </row>
    <row r="203" spans="1:65" s="13" customFormat="1">
      <c r="B203" s="209"/>
      <c r="C203" s="210"/>
      <c r="D203" s="192" t="s">
        <v>234</v>
      </c>
      <c r="E203" s="211" t="s">
        <v>19</v>
      </c>
      <c r="F203" s="212" t="s">
        <v>605</v>
      </c>
      <c r="G203" s="210"/>
      <c r="H203" s="213">
        <v>3.5000000000000003E-2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234</v>
      </c>
      <c r="AU203" s="219" t="s">
        <v>132</v>
      </c>
      <c r="AV203" s="13" t="s">
        <v>85</v>
      </c>
      <c r="AW203" s="13" t="s">
        <v>37</v>
      </c>
      <c r="AX203" s="13" t="s">
        <v>75</v>
      </c>
      <c r="AY203" s="219" t="s">
        <v>119</v>
      </c>
    </row>
    <row r="204" spans="1:65" s="13" customFormat="1">
      <c r="B204" s="209"/>
      <c r="C204" s="210"/>
      <c r="D204" s="192" t="s">
        <v>234</v>
      </c>
      <c r="E204" s="211" t="s">
        <v>19</v>
      </c>
      <c r="F204" s="212" t="s">
        <v>606</v>
      </c>
      <c r="G204" s="210"/>
      <c r="H204" s="213">
        <v>2.3E-2</v>
      </c>
      <c r="I204" s="214"/>
      <c r="J204" s="210"/>
      <c r="K204" s="210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234</v>
      </c>
      <c r="AU204" s="219" t="s">
        <v>132</v>
      </c>
      <c r="AV204" s="13" t="s">
        <v>85</v>
      </c>
      <c r="AW204" s="13" t="s">
        <v>37</v>
      </c>
      <c r="AX204" s="13" t="s">
        <v>75</v>
      </c>
      <c r="AY204" s="219" t="s">
        <v>119</v>
      </c>
    </row>
    <row r="205" spans="1:65" s="14" customFormat="1">
      <c r="B205" s="220"/>
      <c r="C205" s="221"/>
      <c r="D205" s="192" t="s">
        <v>234</v>
      </c>
      <c r="E205" s="222" t="s">
        <v>19</v>
      </c>
      <c r="F205" s="223" t="s">
        <v>238</v>
      </c>
      <c r="G205" s="221"/>
      <c r="H205" s="224">
        <v>5.8000000000000003E-2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234</v>
      </c>
      <c r="AU205" s="230" t="s">
        <v>132</v>
      </c>
      <c r="AV205" s="14" t="s">
        <v>124</v>
      </c>
      <c r="AW205" s="14" t="s">
        <v>37</v>
      </c>
      <c r="AX205" s="14" t="s">
        <v>83</v>
      </c>
      <c r="AY205" s="230" t="s">
        <v>119</v>
      </c>
    </row>
    <row r="206" spans="1:65" s="11" customFormat="1" ht="22.9" customHeight="1">
      <c r="B206" s="164"/>
      <c r="C206" s="165"/>
      <c r="D206" s="166" t="s">
        <v>74</v>
      </c>
      <c r="E206" s="207" t="s">
        <v>124</v>
      </c>
      <c r="F206" s="207" t="s">
        <v>431</v>
      </c>
      <c r="G206" s="165"/>
      <c r="H206" s="165"/>
      <c r="I206" s="168"/>
      <c r="J206" s="208">
        <f>BK206</f>
        <v>0</v>
      </c>
      <c r="K206" s="165"/>
      <c r="L206" s="170"/>
      <c r="M206" s="171"/>
      <c r="N206" s="172"/>
      <c r="O206" s="172"/>
      <c r="P206" s="173">
        <f>P207+P214</f>
        <v>0</v>
      </c>
      <c r="Q206" s="172"/>
      <c r="R206" s="173">
        <f>R207+R214</f>
        <v>846.77966099999992</v>
      </c>
      <c r="S206" s="172"/>
      <c r="T206" s="174">
        <f>T207+T214</f>
        <v>0</v>
      </c>
      <c r="AR206" s="175" t="s">
        <v>83</v>
      </c>
      <c r="AT206" s="176" t="s">
        <v>74</v>
      </c>
      <c r="AU206" s="176" t="s">
        <v>83</v>
      </c>
      <c r="AY206" s="175" t="s">
        <v>119</v>
      </c>
      <c r="BK206" s="177">
        <f>BK207+BK214</f>
        <v>0</v>
      </c>
    </row>
    <row r="207" spans="1:65" s="11" customFormat="1" ht="20.85" customHeight="1">
      <c r="B207" s="164"/>
      <c r="C207" s="165"/>
      <c r="D207" s="166" t="s">
        <v>74</v>
      </c>
      <c r="E207" s="207" t="s">
        <v>432</v>
      </c>
      <c r="F207" s="207" t="s">
        <v>433</v>
      </c>
      <c r="G207" s="165"/>
      <c r="H207" s="165"/>
      <c r="I207" s="168"/>
      <c r="J207" s="208">
        <f>BK207</f>
        <v>0</v>
      </c>
      <c r="K207" s="165"/>
      <c r="L207" s="170"/>
      <c r="M207" s="171"/>
      <c r="N207" s="172"/>
      <c r="O207" s="172"/>
      <c r="P207" s="173">
        <f>SUM(P208:P213)</f>
        <v>0</v>
      </c>
      <c r="Q207" s="172"/>
      <c r="R207" s="173">
        <f>SUM(R208:R213)</f>
        <v>0</v>
      </c>
      <c r="S207" s="172"/>
      <c r="T207" s="174">
        <f>SUM(T208:T213)</f>
        <v>0</v>
      </c>
      <c r="AR207" s="175" t="s">
        <v>83</v>
      </c>
      <c r="AT207" s="176" t="s">
        <v>74</v>
      </c>
      <c r="AU207" s="176" t="s">
        <v>85</v>
      </c>
      <c r="AY207" s="175" t="s">
        <v>119</v>
      </c>
      <c r="BK207" s="177">
        <f>SUM(BK208:BK213)</f>
        <v>0</v>
      </c>
    </row>
    <row r="208" spans="1:65" s="2" customFormat="1" ht="14.45" customHeight="1">
      <c r="A208" s="33"/>
      <c r="B208" s="34"/>
      <c r="C208" s="178" t="s">
        <v>358</v>
      </c>
      <c r="D208" s="178" t="s">
        <v>120</v>
      </c>
      <c r="E208" s="179" t="s">
        <v>607</v>
      </c>
      <c r="F208" s="180" t="s">
        <v>608</v>
      </c>
      <c r="G208" s="181" t="s">
        <v>271</v>
      </c>
      <c r="H208" s="182">
        <v>43.75</v>
      </c>
      <c r="I208" s="183"/>
      <c r="J208" s="184">
        <f>ROUND(I208*H208,2)</f>
        <v>0</v>
      </c>
      <c r="K208" s="185"/>
      <c r="L208" s="38"/>
      <c r="M208" s="186" t="s">
        <v>19</v>
      </c>
      <c r="N208" s="187" t="s">
        <v>46</v>
      </c>
      <c r="O208" s="63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0" t="s">
        <v>124</v>
      </c>
      <c r="AT208" s="190" t="s">
        <v>120</v>
      </c>
      <c r="AU208" s="190" t="s">
        <v>132</v>
      </c>
      <c r="AY208" s="16" t="s">
        <v>119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6" t="s">
        <v>83</v>
      </c>
      <c r="BK208" s="191">
        <f>ROUND(I208*H208,2)</f>
        <v>0</v>
      </c>
      <c r="BL208" s="16" t="s">
        <v>124</v>
      </c>
      <c r="BM208" s="190" t="s">
        <v>609</v>
      </c>
    </row>
    <row r="209" spans="1:65" s="13" customFormat="1">
      <c r="B209" s="209"/>
      <c r="C209" s="210"/>
      <c r="D209" s="192" t="s">
        <v>234</v>
      </c>
      <c r="E209" s="211" t="s">
        <v>19</v>
      </c>
      <c r="F209" s="212" t="s">
        <v>610</v>
      </c>
      <c r="G209" s="210"/>
      <c r="H209" s="213">
        <v>43.75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234</v>
      </c>
      <c r="AU209" s="219" t="s">
        <v>132</v>
      </c>
      <c r="AV209" s="13" t="s">
        <v>85</v>
      </c>
      <c r="AW209" s="13" t="s">
        <v>37</v>
      </c>
      <c r="AX209" s="13" t="s">
        <v>75</v>
      </c>
      <c r="AY209" s="219" t="s">
        <v>119</v>
      </c>
    </row>
    <row r="210" spans="1:65" s="14" customFormat="1">
      <c r="B210" s="220"/>
      <c r="C210" s="221"/>
      <c r="D210" s="192" t="s">
        <v>234</v>
      </c>
      <c r="E210" s="222" t="s">
        <v>19</v>
      </c>
      <c r="F210" s="223" t="s">
        <v>238</v>
      </c>
      <c r="G210" s="221"/>
      <c r="H210" s="224">
        <v>43.75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234</v>
      </c>
      <c r="AU210" s="230" t="s">
        <v>132</v>
      </c>
      <c r="AV210" s="14" t="s">
        <v>124</v>
      </c>
      <c r="AW210" s="14" t="s">
        <v>37</v>
      </c>
      <c r="AX210" s="14" t="s">
        <v>83</v>
      </c>
      <c r="AY210" s="230" t="s">
        <v>119</v>
      </c>
    </row>
    <row r="211" spans="1:65" s="2" customFormat="1" ht="24.2" customHeight="1">
      <c r="A211" s="33"/>
      <c r="B211" s="34"/>
      <c r="C211" s="178" t="s">
        <v>412</v>
      </c>
      <c r="D211" s="178" t="s">
        <v>120</v>
      </c>
      <c r="E211" s="179" t="s">
        <v>440</v>
      </c>
      <c r="F211" s="180" t="s">
        <v>441</v>
      </c>
      <c r="G211" s="181" t="s">
        <v>232</v>
      </c>
      <c r="H211" s="182">
        <v>0.11</v>
      </c>
      <c r="I211" s="183"/>
      <c r="J211" s="184">
        <f>ROUND(I211*H211,2)</f>
        <v>0</v>
      </c>
      <c r="K211" s="185"/>
      <c r="L211" s="38"/>
      <c r="M211" s="186" t="s">
        <v>19</v>
      </c>
      <c r="N211" s="187" t="s">
        <v>46</v>
      </c>
      <c r="O211" s="63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0" t="s">
        <v>124</v>
      </c>
      <c r="AT211" s="190" t="s">
        <v>120</v>
      </c>
      <c r="AU211" s="190" t="s">
        <v>132</v>
      </c>
      <c r="AY211" s="16" t="s">
        <v>119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6" t="s">
        <v>83</v>
      </c>
      <c r="BK211" s="191">
        <f>ROUND(I211*H211,2)</f>
        <v>0</v>
      </c>
      <c r="BL211" s="16" t="s">
        <v>124</v>
      </c>
      <c r="BM211" s="190" t="s">
        <v>611</v>
      </c>
    </row>
    <row r="212" spans="1:65" s="2" customFormat="1" ht="19.5">
      <c r="A212" s="33"/>
      <c r="B212" s="34"/>
      <c r="C212" s="35"/>
      <c r="D212" s="192" t="s">
        <v>126</v>
      </c>
      <c r="E212" s="35"/>
      <c r="F212" s="193" t="s">
        <v>443</v>
      </c>
      <c r="G212" s="35"/>
      <c r="H212" s="35"/>
      <c r="I212" s="107"/>
      <c r="J212" s="35"/>
      <c r="K212" s="35"/>
      <c r="L212" s="38"/>
      <c r="M212" s="194"/>
      <c r="N212" s="195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126</v>
      </c>
      <c r="AU212" s="16" t="s">
        <v>132</v>
      </c>
    </row>
    <row r="213" spans="1:65" s="13" customFormat="1">
      <c r="B213" s="209"/>
      <c r="C213" s="210"/>
      <c r="D213" s="192" t="s">
        <v>234</v>
      </c>
      <c r="E213" s="211" t="s">
        <v>19</v>
      </c>
      <c r="F213" s="212" t="s">
        <v>612</v>
      </c>
      <c r="G213" s="210"/>
      <c r="H213" s="213">
        <v>0.11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234</v>
      </c>
      <c r="AU213" s="219" t="s">
        <v>132</v>
      </c>
      <c r="AV213" s="13" t="s">
        <v>85</v>
      </c>
      <c r="AW213" s="13" t="s">
        <v>37</v>
      </c>
      <c r="AX213" s="13" t="s">
        <v>83</v>
      </c>
      <c r="AY213" s="219" t="s">
        <v>119</v>
      </c>
    </row>
    <row r="214" spans="1:65" s="11" customFormat="1" ht="20.85" customHeight="1">
      <c r="B214" s="164"/>
      <c r="C214" s="165"/>
      <c r="D214" s="166" t="s">
        <v>74</v>
      </c>
      <c r="E214" s="207" t="s">
        <v>446</v>
      </c>
      <c r="F214" s="207" t="s">
        <v>447</v>
      </c>
      <c r="G214" s="165"/>
      <c r="H214" s="165"/>
      <c r="I214" s="168"/>
      <c r="J214" s="208">
        <f>BK214</f>
        <v>0</v>
      </c>
      <c r="K214" s="165"/>
      <c r="L214" s="170"/>
      <c r="M214" s="171"/>
      <c r="N214" s="172"/>
      <c r="O214" s="172"/>
      <c r="P214" s="173">
        <f>SUM(P215:P244)</f>
        <v>0</v>
      </c>
      <c r="Q214" s="172"/>
      <c r="R214" s="173">
        <f>SUM(R215:R244)</f>
        <v>846.77966099999992</v>
      </c>
      <c r="S214" s="172"/>
      <c r="T214" s="174">
        <f>SUM(T215:T244)</f>
        <v>0</v>
      </c>
      <c r="AR214" s="175" t="s">
        <v>83</v>
      </c>
      <c r="AT214" s="176" t="s">
        <v>74</v>
      </c>
      <c r="AU214" s="176" t="s">
        <v>85</v>
      </c>
      <c r="AY214" s="175" t="s">
        <v>119</v>
      </c>
      <c r="BK214" s="177">
        <f>SUM(BK215:BK244)</f>
        <v>0</v>
      </c>
    </row>
    <row r="215" spans="1:65" s="2" customFormat="1" ht="14.45" customHeight="1">
      <c r="A215" s="33"/>
      <c r="B215" s="34"/>
      <c r="C215" s="178" t="s">
        <v>417</v>
      </c>
      <c r="D215" s="178" t="s">
        <v>120</v>
      </c>
      <c r="E215" s="179" t="s">
        <v>613</v>
      </c>
      <c r="F215" s="180" t="s">
        <v>614</v>
      </c>
      <c r="G215" s="181" t="s">
        <v>232</v>
      </c>
      <c r="H215" s="182">
        <v>1.4</v>
      </c>
      <c r="I215" s="183"/>
      <c r="J215" s="184">
        <f>ROUND(I215*H215,2)</f>
        <v>0</v>
      </c>
      <c r="K215" s="185"/>
      <c r="L215" s="38"/>
      <c r="M215" s="186" t="s">
        <v>19</v>
      </c>
      <c r="N215" s="187" t="s">
        <v>46</v>
      </c>
      <c r="O215" s="63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0" t="s">
        <v>124</v>
      </c>
      <c r="AT215" s="190" t="s">
        <v>120</v>
      </c>
      <c r="AU215" s="190" t="s">
        <v>132</v>
      </c>
      <c r="AY215" s="16" t="s">
        <v>119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6" t="s">
        <v>83</v>
      </c>
      <c r="BK215" s="191">
        <f>ROUND(I215*H215,2)</f>
        <v>0</v>
      </c>
      <c r="BL215" s="16" t="s">
        <v>124</v>
      </c>
      <c r="BM215" s="190" t="s">
        <v>615</v>
      </c>
    </row>
    <row r="216" spans="1:65" s="13" customFormat="1">
      <c r="B216" s="209"/>
      <c r="C216" s="210"/>
      <c r="D216" s="192" t="s">
        <v>234</v>
      </c>
      <c r="E216" s="211" t="s">
        <v>19</v>
      </c>
      <c r="F216" s="212" t="s">
        <v>546</v>
      </c>
      <c r="G216" s="210"/>
      <c r="H216" s="213">
        <v>1.4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234</v>
      </c>
      <c r="AU216" s="219" t="s">
        <v>132</v>
      </c>
      <c r="AV216" s="13" t="s">
        <v>85</v>
      </c>
      <c r="AW216" s="13" t="s">
        <v>37</v>
      </c>
      <c r="AX216" s="13" t="s">
        <v>75</v>
      </c>
      <c r="AY216" s="219" t="s">
        <v>119</v>
      </c>
    </row>
    <row r="217" spans="1:65" s="14" customFormat="1">
      <c r="B217" s="220"/>
      <c r="C217" s="221"/>
      <c r="D217" s="192" t="s">
        <v>234</v>
      </c>
      <c r="E217" s="222" t="s">
        <v>19</v>
      </c>
      <c r="F217" s="223" t="s">
        <v>238</v>
      </c>
      <c r="G217" s="221"/>
      <c r="H217" s="224">
        <v>1.4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234</v>
      </c>
      <c r="AU217" s="230" t="s">
        <v>132</v>
      </c>
      <c r="AV217" s="14" t="s">
        <v>124</v>
      </c>
      <c r="AW217" s="14" t="s">
        <v>37</v>
      </c>
      <c r="AX217" s="14" t="s">
        <v>83</v>
      </c>
      <c r="AY217" s="230" t="s">
        <v>119</v>
      </c>
    </row>
    <row r="218" spans="1:65" s="2" customFormat="1" ht="24.2" customHeight="1">
      <c r="A218" s="33"/>
      <c r="B218" s="34"/>
      <c r="C218" s="178" t="s">
        <v>421</v>
      </c>
      <c r="D218" s="178" t="s">
        <v>120</v>
      </c>
      <c r="E218" s="179" t="s">
        <v>449</v>
      </c>
      <c r="F218" s="180" t="s">
        <v>450</v>
      </c>
      <c r="G218" s="181" t="s">
        <v>232</v>
      </c>
      <c r="H218" s="182">
        <v>229.16</v>
      </c>
      <c r="I218" s="183"/>
      <c r="J218" s="184">
        <f>ROUND(I218*H218,2)</f>
        <v>0</v>
      </c>
      <c r="K218" s="185"/>
      <c r="L218" s="38"/>
      <c r="M218" s="186" t="s">
        <v>19</v>
      </c>
      <c r="N218" s="187" t="s">
        <v>46</v>
      </c>
      <c r="O218" s="63"/>
      <c r="P218" s="188">
        <f>O218*H218</f>
        <v>0</v>
      </c>
      <c r="Q218" s="188">
        <v>2.0019999999999998</v>
      </c>
      <c r="R218" s="188">
        <f>Q218*H218</f>
        <v>458.77831999999995</v>
      </c>
      <c r="S218" s="188">
        <v>0</v>
      </c>
      <c r="T218" s="18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0" t="s">
        <v>124</v>
      </c>
      <c r="AT218" s="190" t="s">
        <v>120</v>
      </c>
      <c r="AU218" s="190" t="s">
        <v>132</v>
      </c>
      <c r="AY218" s="16" t="s">
        <v>119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6" t="s">
        <v>83</v>
      </c>
      <c r="BK218" s="191">
        <f>ROUND(I218*H218,2)</f>
        <v>0</v>
      </c>
      <c r="BL218" s="16" t="s">
        <v>124</v>
      </c>
      <c r="BM218" s="190" t="s">
        <v>616</v>
      </c>
    </row>
    <row r="219" spans="1:65" s="13" customFormat="1">
      <c r="B219" s="209"/>
      <c r="C219" s="210"/>
      <c r="D219" s="192" t="s">
        <v>234</v>
      </c>
      <c r="E219" s="211" t="s">
        <v>19</v>
      </c>
      <c r="F219" s="212" t="s">
        <v>617</v>
      </c>
      <c r="G219" s="210"/>
      <c r="H219" s="213">
        <v>48.36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234</v>
      </c>
      <c r="AU219" s="219" t="s">
        <v>132</v>
      </c>
      <c r="AV219" s="13" t="s">
        <v>85</v>
      </c>
      <c r="AW219" s="13" t="s">
        <v>37</v>
      </c>
      <c r="AX219" s="13" t="s">
        <v>75</v>
      </c>
      <c r="AY219" s="219" t="s">
        <v>119</v>
      </c>
    </row>
    <row r="220" spans="1:65" s="13" customFormat="1">
      <c r="B220" s="209"/>
      <c r="C220" s="210"/>
      <c r="D220" s="192" t="s">
        <v>234</v>
      </c>
      <c r="E220" s="211" t="s">
        <v>19</v>
      </c>
      <c r="F220" s="212" t="s">
        <v>618</v>
      </c>
      <c r="G220" s="210"/>
      <c r="H220" s="213">
        <v>34.4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234</v>
      </c>
      <c r="AU220" s="219" t="s">
        <v>132</v>
      </c>
      <c r="AV220" s="13" t="s">
        <v>85</v>
      </c>
      <c r="AW220" s="13" t="s">
        <v>37</v>
      </c>
      <c r="AX220" s="13" t="s">
        <v>75</v>
      </c>
      <c r="AY220" s="219" t="s">
        <v>119</v>
      </c>
    </row>
    <row r="221" spans="1:65" s="13" customFormat="1">
      <c r="B221" s="209"/>
      <c r="C221" s="210"/>
      <c r="D221" s="192" t="s">
        <v>234</v>
      </c>
      <c r="E221" s="211" t="s">
        <v>19</v>
      </c>
      <c r="F221" s="212" t="s">
        <v>619</v>
      </c>
      <c r="G221" s="210"/>
      <c r="H221" s="213">
        <v>146.4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234</v>
      </c>
      <c r="AU221" s="219" t="s">
        <v>132</v>
      </c>
      <c r="AV221" s="13" t="s">
        <v>85</v>
      </c>
      <c r="AW221" s="13" t="s">
        <v>37</v>
      </c>
      <c r="AX221" s="13" t="s">
        <v>75</v>
      </c>
      <c r="AY221" s="219" t="s">
        <v>119</v>
      </c>
    </row>
    <row r="222" spans="1:65" s="14" customFormat="1">
      <c r="B222" s="220"/>
      <c r="C222" s="221"/>
      <c r="D222" s="192" t="s">
        <v>234</v>
      </c>
      <c r="E222" s="222" t="s">
        <v>19</v>
      </c>
      <c r="F222" s="223" t="s">
        <v>238</v>
      </c>
      <c r="G222" s="221"/>
      <c r="H222" s="224">
        <v>229.16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234</v>
      </c>
      <c r="AU222" s="230" t="s">
        <v>132</v>
      </c>
      <c r="AV222" s="14" t="s">
        <v>124</v>
      </c>
      <c r="AW222" s="14" t="s">
        <v>37</v>
      </c>
      <c r="AX222" s="14" t="s">
        <v>83</v>
      </c>
      <c r="AY222" s="230" t="s">
        <v>119</v>
      </c>
    </row>
    <row r="223" spans="1:65" s="2" customFormat="1" ht="24.2" customHeight="1">
      <c r="A223" s="33"/>
      <c r="B223" s="34"/>
      <c r="C223" s="178" t="s">
        <v>426</v>
      </c>
      <c r="D223" s="178" t="s">
        <v>120</v>
      </c>
      <c r="E223" s="179" t="s">
        <v>457</v>
      </c>
      <c r="F223" s="180" t="s">
        <v>458</v>
      </c>
      <c r="G223" s="181" t="s">
        <v>271</v>
      </c>
      <c r="H223" s="182">
        <v>270</v>
      </c>
      <c r="I223" s="183"/>
      <c r="J223" s="184">
        <f>ROUND(I223*H223,2)</f>
        <v>0</v>
      </c>
      <c r="K223" s="185"/>
      <c r="L223" s="38"/>
      <c r="M223" s="186" t="s">
        <v>19</v>
      </c>
      <c r="N223" s="187" t="s">
        <v>46</v>
      </c>
      <c r="O223" s="63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0" t="s">
        <v>124</v>
      </c>
      <c r="AT223" s="190" t="s">
        <v>120</v>
      </c>
      <c r="AU223" s="190" t="s">
        <v>132</v>
      </c>
      <c r="AY223" s="16" t="s">
        <v>119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6" t="s">
        <v>83</v>
      </c>
      <c r="BK223" s="191">
        <f>ROUND(I223*H223,2)</f>
        <v>0</v>
      </c>
      <c r="BL223" s="16" t="s">
        <v>124</v>
      </c>
      <c r="BM223" s="190" t="s">
        <v>620</v>
      </c>
    </row>
    <row r="224" spans="1:65" s="13" customFormat="1">
      <c r="B224" s="209"/>
      <c r="C224" s="210"/>
      <c r="D224" s="192" t="s">
        <v>234</v>
      </c>
      <c r="E224" s="211" t="s">
        <v>19</v>
      </c>
      <c r="F224" s="212" t="s">
        <v>621</v>
      </c>
      <c r="G224" s="210"/>
      <c r="H224" s="213">
        <v>65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234</v>
      </c>
      <c r="AU224" s="219" t="s">
        <v>132</v>
      </c>
      <c r="AV224" s="13" t="s">
        <v>85</v>
      </c>
      <c r="AW224" s="13" t="s">
        <v>37</v>
      </c>
      <c r="AX224" s="13" t="s">
        <v>75</v>
      </c>
      <c r="AY224" s="219" t="s">
        <v>119</v>
      </c>
    </row>
    <row r="225" spans="1:65" s="13" customFormat="1">
      <c r="B225" s="209"/>
      <c r="C225" s="210"/>
      <c r="D225" s="192" t="s">
        <v>234</v>
      </c>
      <c r="E225" s="211" t="s">
        <v>19</v>
      </c>
      <c r="F225" s="212" t="s">
        <v>622</v>
      </c>
      <c r="G225" s="210"/>
      <c r="H225" s="213">
        <v>15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234</v>
      </c>
      <c r="AU225" s="219" t="s">
        <v>132</v>
      </c>
      <c r="AV225" s="13" t="s">
        <v>85</v>
      </c>
      <c r="AW225" s="13" t="s">
        <v>37</v>
      </c>
      <c r="AX225" s="13" t="s">
        <v>75</v>
      </c>
      <c r="AY225" s="219" t="s">
        <v>119</v>
      </c>
    </row>
    <row r="226" spans="1:65" s="13" customFormat="1">
      <c r="B226" s="209"/>
      <c r="C226" s="210"/>
      <c r="D226" s="192" t="s">
        <v>234</v>
      </c>
      <c r="E226" s="211" t="s">
        <v>19</v>
      </c>
      <c r="F226" s="212" t="s">
        <v>623</v>
      </c>
      <c r="G226" s="210"/>
      <c r="H226" s="213">
        <v>190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234</v>
      </c>
      <c r="AU226" s="219" t="s">
        <v>132</v>
      </c>
      <c r="AV226" s="13" t="s">
        <v>85</v>
      </c>
      <c r="AW226" s="13" t="s">
        <v>37</v>
      </c>
      <c r="AX226" s="13" t="s">
        <v>75</v>
      </c>
      <c r="AY226" s="219" t="s">
        <v>119</v>
      </c>
    </row>
    <row r="227" spans="1:65" s="14" customFormat="1">
      <c r="B227" s="220"/>
      <c r="C227" s="221"/>
      <c r="D227" s="192" t="s">
        <v>234</v>
      </c>
      <c r="E227" s="222" t="s">
        <v>19</v>
      </c>
      <c r="F227" s="223" t="s">
        <v>238</v>
      </c>
      <c r="G227" s="221"/>
      <c r="H227" s="224">
        <v>270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234</v>
      </c>
      <c r="AU227" s="230" t="s">
        <v>132</v>
      </c>
      <c r="AV227" s="14" t="s">
        <v>124</v>
      </c>
      <c r="AW227" s="14" t="s">
        <v>37</v>
      </c>
      <c r="AX227" s="14" t="s">
        <v>83</v>
      </c>
      <c r="AY227" s="230" t="s">
        <v>119</v>
      </c>
    </row>
    <row r="228" spans="1:65" s="2" customFormat="1" ht="24.2" customHeight="1">
      <c r="A228" s="33"/>
      <c r="B228" s="34"/>
      <c r="C228" s="178" t="s">
        <v>434</v>
      </c>
      <c r="D228" s="178" t="s">
        <v>120</v>
      </c>
      <c r="E228" s="179" t="s">
        <v>465</v>
      </c>
      <c r="F228" s="180" t="s">
        <v>466</v>
      </c>
      <c r="G228" s="181" t="s">
        <v>232</v>
      </c>
      <c r="H228" s="182">
        <v>143.87</v>
      </c>
      <c r="I228" s="183"/>
      <c r="J228" s="184">
        <f>ROUND(I228*H228,2)</f>
        <v>0</v>
      </c>
      <c r="K228" s="185"/>
      <c r="L228" s="38"/>
      <c r="M228" s="186" t="s">
        <v>19</v>
      </c>
      <c r="N228" s="187" t="s">
        <v>46</v>
      </c>
      <c r="O228" s="63"/>
      <c r="P228" s="188">
        <f>O228*H228</f>
        <v>0</v>
      </c>
      <c r="Q228" s="188">
        <v>2.4142999999999999</v>
      </c>
      <c r="R228" s="188">
        <f>Q228*H228</f>
        <v>347.34534100000002</v>
      </c>
      <c r="S228" s="188">
        <v>0</v>
      </c>
      <c r="T228" s="18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0" t="s">
        <v>124</v>
      </c>
      <c r="AT228" s="190" t="s">
        <v>120</v>
      </c>
      <c r="AU228" s="190" t="s">
        <v>132</v>
      </c>
      <c r="AY228" s="16" t="s">
        <v>119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6" t="s">
        <v>83</v>
      </c>
      <c r="BK228" s="191">
        <f>ROUND(I228*H228,2)</f>
        <v>0</v>
      </c>
      <c r="BL228" s="16" t="s">
        <v>124</v>
      </c>
      <c r="BM228" s="190" t="s">
        <v>624</v>
      </c>
    </row>
    <row r="229" spans="1:65" s="13" customFormat="1">
      <c r="B229" s="209"/>
      <c r="C229" s="210"/>
      <c r="D229" s="192" t="s">
        <v>234</v>
      </c>
      <c r="E229" s="211" t="s">
        <v>19</v>
      </c>
      <c r="F229" s="212" t="s">
        <v>625</v>
      </c>
      <c r="G229" s="210"/>
      <c r="H229" s="213">
        <v>57.07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234</v>
      </c>
      <c r="AU229" s="219" t="s">
        <v>132</v>
      </c>
      <c r="AV229" s="13" t="s">
        <v>85</v>
      </c>
      <c r="AW229" s="13" t="s">
        <v>37</v>
      </c>
      <c r="AX229" s="13" t="s">
        <v>75</v>
      </c>
      <c r="AY229" s="219" t="s">
        <v>119</v>
      </c>
    </row>
    <row r="230" spans="1:65" s="13" customFormat="1">
      <c r="B230" s="209"/>
      <c r="C230" s="210"/>
      <c r="D230" s="192" t="s">
        <v>234</v>
      </c>
      <c r="E230" s="211" t="s">
        <v>19</v>
      </c>
      <c r="F230" s="212" t="s">
        <v>626</v>
      </c>
      <c r="G230" s="210"/>
      <c r="H230" s="213">
        <v>86.8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234</v>
      </c>
      <c r="AU230" s="219" t="s">
        <v>132</v>
      </c>
      <c r="AV230" s="13" t="s">
        <v>85</v>
      </c>
      <c r="AW230" s="13" t="s">
        <v>37</v>
      </c>
      <c r="AX230" s="13" t="s">
        <v>75</v>
      </c>
      <c r="AY230" s="219" t="s">
        <v>119</v>
      </c>
    </row>
    <row r="231" spans="1:65" s="14" customFormat="1">
      <c r="B231" s="220"/>
      <c r="C231" s="221"/>
      <c r="D231" s="192" t="s">
        <v>234</v>
      </c>
      <c r="E231" s="222" t="s">
        <v>19</v>
      </c>
      <c r="F231" s="223" t="s">
        <v>238</v>
      </c>
      <c r="G231" s="221"/>
      <c r="H231" s="224">
        <v>143.87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234</v>
      </c>
      <c r="AU231" s="230" t="s">
        <v>132</v>
      </c>
      <c r="AV231" s="14" t="s">
        <v>124</v>
      </c>
      <c r="AW231" s="14" t="s">
        <v>37</v>
      </c>
      <c r="AX231" s="14" t="s">
        <v>83</v>
      </c>
      <c r="AY231" s="230" t="s">
        <v>119</v>
      </c>
    </row>
    <row r="232" spans="1:65" s="2" customFormat="1" ht="14.45" customHeight="1">
      <c r="A232" s="33"/>
      <c r="B232" s="34"/>
      <c r="C232" s="178" t="s">
        <v>439</v>
      </c>
      <c r="D232" s="178" t="s">
        <v>120</v>
      </c>
      <c r="E232" s="179" t="s">
        <v>472</v>
      </c>
      <c r="F232" s="180" t="s">
        <v>473</v>
      </c>
      <c r="G232" s="181" t="s">
        <v>271</v>
      </c>
      <c r="H232" s="182">
        <v>287.74</v>
      </c>
      <c r="I232" s="183"/>
      <c r="J232" s="184">
        <f>ROUND(I232*H232,2)</f>
        <v>0</v>
      </c>
      <c r="K232" s="185"/>
      <c r="L232" s="38"/>
      <c r="M232" s="186" t="s">
        <v>19</v>
      </c>
      <c r="N232" s="187" t="s">
        <v>46</v>
      </c>
      <c r="O232" s="63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0" t="s">
        <v>124</v>
      </c>
      <c r="AT232" s="190" t="s">
        <v>120</v>
      </c>
      <c r="AU232" s="190" t="s">
        <v>132</v>
      </c>
      <c r="AY232" s="16" t="s">
        <v>119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6" t="s">
        <v>83</v>
      </c>
      <c r="BK232" s="191">
        <f>ROUND(I232*H232,2)</f>
        <v>0</v>
      </c>
      <c r="BL232" s="16" t="s">
        <v>124</v>
      </c>
      <c r="BM232" s="190" t="s">
        <v>627</v>
      </c>
    </row>
    <row r="233" spans="1:65" s="13" customFormat="1">
      <c r="B233" s="209"/>
      <c r="C233" s="210"/>
      <c r="D233" s="192" t="s">
        <v>234</v>
      </c>
      <c r="E233" s="211" t="s">
        <v>19</v>
      </c>
      <c r="F233" s="212" t="s">
        <v>628</v>
      </c>
      <c r="G233" s="210"/>
      <c r="H233" s="213">
        <v>114.14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234</v>
      </c>
      <c r="AU233" s="219" t="s">
        <v>132</v>
      </c>
      <c r="AV233" s="13" t="s">
        <v>85</v>
      </c>
      <c r="AW233" s="13" t="s">
        <v>37</v>
      </c>
      <c r="AX233" s="13" t="s">
        <v>75</v>
      </c>
      <c r="AY233" s="219" t="s">
        <v>119</v>
      </c>
    </row>
    <row r="234" spans="1:65" s="13" customFormat="1">
      <c r="B234" s="209"/>
      <c r="C234" s="210"/>
      <c r="D234" s="192" t="s">
        <v>234</v>
      </c>
      <c r="E234" s="211" t="s">
        <v>19</v>
      </c>
      <c r="F234" s="212" t="s">
        <v>629</v>
      </c>
      <c r="G234" s="210"/>
      <c r="H234" s="213">
        <v>173.6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234</v>
      </c>
      <c r="AU234" s="219" t="s">
        <v>132</v>
      </c>
      <c r="AV234" s="13" t="s">
        <v>85</v>
      </c>
      <c r="AW234" s="13" t="s">
        <v>37</v>
      </c>
      <c r="AX234" s="13" t="s">
        <v>75</v>
      </c>
      <c r="AY234" s="219" t="s">
        <v>119</v>
      </c>
    </row>
    <row r="235" spans="1:65" s="14" customFormat="1">
      <c r="B235" s="220"/>
      <c r="C235" s="221"/>
      <c r="D235" s="192" t="s">
        <v>234</v>
      </c>
      <c r="E235" s="222" t="s">
        <v>19</v>
      </c>
      <c r="F235" s="223" t="s">
        <v>238</v>
      </c>
      <c r="G235" s="221"/>
      <c r="H235" s="224">
        <v>287.74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234</v>
      </c>
      <c r="AU235" s="230" t="s">
        <v>132</v>
      </c>
      <c r="AV235" s="14" t="s">
        <v>124</v>
      </c>
      <c r="AW235" s="14" t="s">
        <v>37</v>
      </c>
      <c r="AX235" s="14" t="s">
        <v>83</v>
      </c>
      <c r="AY235" s="230" t="s">
        <v>119</v>
      </c>
    </row>
    <row r="236" spans="1:65" s="2" customFormat="1" ht="24.2" customHeight="1">
      <c r="A236" s="33"/>
      <c r="B236" s="34"/>
      <c r="C236" s="178" t="s">
        <v>448</v>
      </c>
      <c r="D236" s="178" t="s">
        <v>120</v>
      </c>
      <c r="E236" s="179" t="s">
        <v>479</v>
      </c>
      <c r="F236" s="180" t="s">
        <v>480</v>
      </c>
      <c r="G236" s="181" t="s">
        <v>271</v>
      </c>
      <c r="H236" s="182">
        <v>43.75</v>
      </c>
      <c r="I236" s="183"/>
      <c r="J236" s="184">
        <f>ROUND(I236*H236,2)</f>
        <v>0</v>
      </c>
      <c r="K236" s="185"/>
      <c r="L236" s="38"/>
      <c r="M236" s="186" t="s">
        <v>19</v>
      </c>
      <c r="N236" s="187" t="s">
        <v>46</v>
      </c>
      <c r="O236" s="63"/>
      <c r="P236" s="188">
        <f>O236*H236</f>
        <v>0</v>
      </c>
      <c r="Q236" s="188">
        <v>0.92927999999999999</v>
      </c>
      <c r="R236" s="188">
        <f>Q236*H236</f>
        <v>40.655999999999999</v>
      </c>
      <c r="S236" s="188">
        <v>0</v>
      </c>
      <c r="T236" s="18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0" t="s">
        <v>124</v>
      </c>
      <c r="AT236" s="190" t="s">
        <v>120</v>
      </c>
      <c r="AU236" s="190" t="s">
        <v>132</v>
      </c>
      <c r="AY236" s="16" t="s">
        <v>119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6" t="s">
        <v>83</v>
      </c>
      <c r="BK236" s="191">
        <f>ROUND(I236*H236,2)</f>
        <v>0</v>
      </c>
      <c r="BL236" s="16" t="s">
        <v>124</v>
      </c>
      <c r="BM236" s="190" t="s">
        <v>630</v>
      </c>
    </row>
    <row r="237" spans="1:65" s="13" customFormat="1">
      <c r="B237" s="209"/>
      <c r="C237" s="210"/>
      <c r="D237" s="192" t="s">
        <v>234</v>
      </c>
      <c r="E237" s="211" t="s">
        <v>19</v>
      </c>
      <c r="F237" s="212" t="s">
        <v>610</v>
      </c>
      <c r="G237" s="210"/>
      <c r="H237" s="213">
        <v>43.75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234</v>
      </c>
      <c r="AU237" s="219" t="s">
        <v>132</v>
      </c>
      <c r="AV237" s="13" t="s">
        <v>85</v>
      </c>
      <c r="AW237" s="13" t="s">
        <v>37</v>
      </c>
      <c r="AX237" s="13" t="s">
        <v>75</v>
      </c>
      <c r="AY237" s="219" t="s">
        <v>119</v>
      </c>
    </row>
    <row r="238" spans="1:65" s="14" customFormat="1">
      <c r="B238" s="220"/>
      <c r="C238" s="221"/>
      <c r="D238" s="192" t="s">
        <v>234</v>
      </c>
      <c r="E238" s="222" t="s">
        <v>19</v>
      </c>
      <c r="F238" s="223" t="s">
        <v>238</v>
      </c>
      <c r="G238" s="221"/>
      <c r="H238" s="224">
        <v>43.75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234</v>
      </c>
      <c r="AU238" s="230" t="s">
        <v>132</v>
      </c>
      <c r="AV238" s="14" t="s">
        <v>124</v>
      </c>
      <c r="AW238" s="14" t="s">
        <v>37</v>
      </c>
      <c r="AX238" s="14" t="s">
        <v>83</v>
      </c>
      <c r="AY238" s="230" t="s">
        <v>119</v>
      </c>
    </row>
    <row r="239" spans="1:65" s="2" customFormat="1" ht="14.45" customHeight="1">
      <c r="A239" s="33"/>
      <c r="B239" s="34"/>
      <c r="C239" s="178" t="s">
        <v>456</v>
      </c>
      <c r="D239" s="178" t="s">
        <v>120</v>
      </c>
      <c r="E239" s="179" t="s">
        <v>483</v>
      </c>
      <c r="F239" s="180" t="s">
        <v>484</v>
      </c>
      <c r="G239" s="181" t="s">
        <v>271</v>
      </c>
      <c r="H239" s="182">
        <v>86.7</v>
      </c>
      <c r="I239" s="183"/>
      <c r="J239" s="184">
        <f>ROUND(I239*H239,2)</f>
        <v>0</v>
      </c>
      <c r="K239" s="185"/>
      <c r="L239" s="38"/>
      <c r="M239" s="186" t="s">
        <v>19</v>
      </c>
      <c r="N239" s="187" t="s">
        <v>46</v>
      </c>
      <c r="O239" s="63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9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0" t="s">
        <v>124</v>
      </c>
      <c r="AT239" s="190" t="s">
        <v>120</v>
      </c>
      <c r="AU239" s="190" t="s">
        <v>132</v>
      </c>
      <c r="AY239" s="16" t="s">
        <v>119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6" t="s">
        <v>83</v>
      </c>
      <c r="BK239" s="191">
        <f>ROUND(I239*H239,2)</f>
        <v>0</v>
      </c>
      <c r="BL239" s="16" t="s">
        <v>124</v>
      </c>
      <c r="BM239" s="190" t="s">
        <v>631</v>
      </c>
    </row>
    <row r="240" spans="1:65" s="2" customFormat="1" ht="39">
      <c r="A240" s="33"/>
      <c r="B240" s="34"/>
      <c r="C240" s="35"/>
      <c r="D240" s="192" t="s">
        <v>126</v>
      </c>
      <c r="E240" s="35"/>
      <c r="F240" s="193" t="s">
        <v>486</v>
      </c>
      <c r="G240" s="35"/>
      <c r="H240" s="35"/>
      <c r="I240" s="107"/>
      <c r="J240" s="35"/>
      <c r="K240" s="35"/>
      <c r="L240" s="38"/>
      <c r="M240" s="194"/>
      <c r="N240" s="195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126</v>
      </c>
      <c r="AU240" s="16" t="s">
        <v>132</v>
      </c>
    </row>
    <row r="241" spans="1:65" s="13" customFormat="1">
      <c r="B241" s="209"/>
      <c r="C241" s="210"/>
      <c r="D241" s="192" t="s">
        <v>234</v>
      </c>
      <c r="E241" s="211" t="s">
        <v>19</v>
      </c>
      <c r="F241" s="212" t="s">
        <v>610</v>
      </c>
      <c r="G241" s="210"/>
      <c r="H241" s="213">
        <v>43.75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234</v>
      </c>
      <c r="AU241" s="219" t="s">
        <v>132</v>
      </c>
      <c r="AV241" s="13" t="s">
        <v>85</v>
      </c>
      <c r="AW241" s="13" t="s">
        <v>37</v>
      </c>
      <c r="AX241" s="13" t="s">
        <v>75</v>
      </c>
      <c r="AY241" s="219" t="s">
        <v>119</v>
      </c>
    </row>
    <row r="242" spans="1:65" s="13" customFormat="1">
      <c r="B242" s="209"/>
      <c r="C242" s="210"/>
      <c r="D242" s="192" t="s">
        <v>234</v>
      </c>
      <c r="E242" s="211" t="s">
        <v>19</v>
      </c>
      <c r="F242" s="212" t="s">
        <v>592</v>
      </c>
      <c r="G242" s="210"/>
      <c r="H242" s="213">
        <v>5.25</v>
      </c>
      <c r="I242" s="214"/>
      <c r="J242" s="210"/>
      <c r="K242" s="210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234</v>
      </c>
      <c r="AU242" s="219" t="s">
        <v>132</v>
      </c>
      <c r="AV242" s="13" t="s">
        <v>85</v>
      </c>
      <c r="AW242" s="13" t="s">
        <v>37</v>
      </c>
      <c r="AX242" s="13" t="s">
        <v>75</v>
      </c>
      <c r="AY242" s="219" t="s">
        <v>119</v>
      </c>
    </row>
    <row r="243" spans="1:65" s="13" customFormat="1">
      <c r="B243" s="209"/>
      <c r="C243" s="210"/>
      <c r="D243" s="192" t="s">
        <v>234</v>
      </c>
      <c r="E243" s="211" t="s">
        <v>19</v>
      </c>
      <c r="F243" s="212" t="s">
        <v>632</v>
      </c>
      <c r="G243" s="210"/>
      <c r="H243" s="213">
        <v>37.700000000000003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234</v>
      </c>
      <c r="AU243" s="219" t="s">
        <v>132</v>
      </c>
      <c r="AV243" s="13" t="s">
        <v>85</v>
      </c>
      <c r="AW243" s="13" t="s">
        <v>37</v>
      </c>
      <c r="AX243" s="13" t="s">
        <v>75</v>
      </c>
      <c r="AY243" s="219" t="s">
        <v>119</v>
      </c>
    </row>
    <row r="244" spans="1:65" s="14" customFormat="1">
      <c r="B244" s="220"/>
      <c r="C244" s="221"/>
      <c r="D244" s="192" t="s">
        <v>234</v>
      </c>
      <c r="E244" s="222" t="s">
        <v>19</v>
      </c>
      <c r="F244" s="223" t="s">
        <v>238</v>
      </c>
      <c r="G244" s="221"/>
      <c r="H244" s="224">
        <v>86.7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234</v>
      </c>
      <c r="AU244" s="230" t="s">
        <v>132</v>
      </c>
      <c r="AV244" s="14" t="s">
        <v>124</v>
      </c>
      <c r="AW244" s="14" t="s">
        <v>37</v>
      </c>
      <c r="AX244" s="14" t="s">
        <v>83</v>
      </c>
      <c r="AY244" s="230" t="s">
        <v>119</v>
      </c>
    </row>
    <row r="245" spans="1:65" s="11" customFormat="1" ht="22.9" customHeight="1">
      <c r="B245" s="164"/>
      <c r="C245" s="165"/>
      <c r="D245" s="166" t="s">
        <v>74</v>
      </c>
      <c r="E245" s="207" t="s">
        <v>159</v>
      </c>
      <c r="F245" s="207" t="s">
        <v>491</v>
      </c>
      <c r="G245" s="165"/>
      <c r="H245" s="165"/>
      <c r="I245" s="168"/>
      <c r="J245" s="208">
        <f>BK245</f>
        <v>0</v>
      </c>
      <c r="K245" s="165"/>
      <c r="L245" s="170"/>
      <c r="M245" s="171"/>
      <c r="N245" s="172"/>
      <c r="O245" s="172"/>
      <c r="P245" s="173">
        <f>P246+P256+P262</f>
        <v>0</v>
      </c>
      <c r="Q245" s="172"/>
      <c r="R245" s="173">
        <f>R246+R256+R262</f>
        <v>17.543134999999999</v>
      </c>
      <c r="S245" s="172"/>
      <c r="T245" s="174">
        <f>T246+T256+T262</f>
        <v>35.044989999999999</v>
      </c>
      <c r="AR245" s="175" t="s">
        <v>83</v>
      </c>
      <c r="AT245" s="176" t="s">
        <v>74</v>
      </c>
      <c r="AU245" s="176" t="s">
        <v>83</v>
      </c>
      <c r="AY245" s="175" t="s">
        <v>119</v>
      </c>
      <c r="BK245" s="177">
        <f>BK246+BK256+BK262</f>
        <v>0</v>
      </c>
    </row>
    <row r="246" spans="1:65" s="11" customFormat="1" ht="20.85" customHeight="1">
      <c r="B246" s="164"/>
      <c r="C246" s="165"/>
      <c r="D246" s="166" t="s">
        <v>74</v>
      </c>
      <c r="E246" s="207" t="s">
        <v>633</v>
      </c>
      <c r="F246" s="207" t="s">
        <v>634</v>
      </c>
      <c r="G246" s="165"/>
      <c r="H246" s="165"/>
      <c r="I246" s="168"/>
      <c r="J246" s="208">
        <f>BK246</f>
        <v>0</v>
      </c>
      <c r="K246" s="165"/>
      <c r="L246" s="170"/>
      <c r="M246" s="171"/>
      <c r="N246" s="172"/>
      <c r="O246" s="172"/>
      <c r="P246" s="173">
        <f>SUM(P247:P255)</f>
        <v>0</v>
      </c>
      <c r="Q246" s="172"/>
      <c r="R246" s="173">
        <f>SUM(R247:R255)</f>
        <v>0</v>
      </c>
      <c r="S246" s="172"/>
      <c r="T246" s="174">
        <f>SUM(T247:T255)</f>
        <v>35.044989999999999</v>
      </c>
      <c r="AR246" s="175" t="s">
        <v>83</v>
      </c>
      <c r="AT246" s="176" t="s">
        <v>74</v>
      </c>
      <c r="AU246" s="176" t="s">
        <v>85</v>
      </c>
      <c r="AY246" s="175" t="s">
        <v>119</v>
      </c>
      <c r="BK246" s="177">
        <f>SUM(BK247:BK255)</f>
        <v>0</v>
      </c>
    </row>
    <row r="247" spans="1:65" s="2" customFormat="1" ht="37.9" customHeight="1">
      <c r="A247" s="33"/>
      <c r="B247" s="34"/>
      <c r="C247" s="178" t="s">
        <v>464</v>
      </c>
      <c r="D247" s="178" t="s">
        <v>120</v>
      </c>
      <c r="E247" s="179" t="s">
        <v>635</v>
      </c>
      <c r="F247" s="180" t="s">
        <v>636</v>
      </c>
      <c r="G247" s="181" t="s">
        <v>271</v>
      </c>
      <c r="H247" s="182">
        <v>448.375</v>
      </c>
      <c r="I247" s="183"/>
      <c r="J247" s="184">
        <f>ROUND(I247*H247,2)</f>
        <v>0</v>
      </c>
      <c r="K247" s="185"/>
      <c r="L247" s="38"/>
      <c r="M247" s="186" t="s">
        <v>19</v>
      </c>
      <c r="N247" s="187" t="s">
        <v>46</v>
      </c>
      <c r="O247" s="63"/>
      <c r="P247" s="188">
        <f>O247*H247</f>
        <v>0</v>
      </c>
      <c r="Q247" s="188">
        <v>0</v>
      </c>
      <c r="R247" s="188">
        <f>Q247*H247</f>
        <v>0</v>
      </c>
      <c r="S247" s="188">
        <v>7.8159999999999993E-2</v>
      </c>
      <c r="T247" s="189">
        <f>S247*H247</f>
        <v>35.044989999999999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0" t="s">
        <v>124</v>
      </c>
      <c r="AT247" s="190" t="s">
        <v>120</v>
      </c>
      <c r="AU247" s="190" t="s">
        <v>132</v>
      </c>
      <c r="AY247" s="16" t="s">
        <v>119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6" t="s">
        <v>83</v>
      </c>
      <c r="BK247" s="191">
        <f>ROUND(I247*H247,2)</f>
        <v>0</v>
      </c>
      <c r="BL247" s="16" t="s">
        <v>124</v>
      </c>
      <c r="BM247" s="190" t="s">
        <v>637</v>
      </c>
    </row>
    <row r="248" spans="1:65" s="13" customFormat="1">
      <c r="B248" s="209"/>
      <c r="C248" s="210"/>
      <c r="D248" s="192" t="s">
        <v>234</v>
      </c>
      <c r="E248" s="211" t="s">
        <v>19</v>
      </c>
      <c r="F248" s="212" t="s">
        <v>632</v>
      </c>
      <c r="G248" s="210"/>
      <c r="H248" s="213">
        <v>37.700000000000003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234</v>
      </c>
      <c r="AU248" s="219" t="s">
        <v>132</v>
      </c>
      <c r="AV248" s="13" t="s">
        <v>85</v>
      </c>
      <c r="AW248" s="13" t="s">
        <v>37</v>
      </c>
      <c r="AX248" s="13" t="s">
        <v>75</v>
      </c>
      <c r="AY248" s="219" t="s">
        <v>119</v>
      </c>
    </row>
    <row r="249" spans="1:65" s="13" customFormat="1">
      <c r="B249" s="209"/>
      <c r="C249" s="210"/>
      <c r="D249" s="192" t="s">
        <v>234</v>
      </c>
      <c r="E249" s="211" t="s">
        <v>19</v>
      </c>
      <c r="F249" s="212" t="s">
        <v>638</v>
      </c>
      <c r="G249" s="210"/>
      <c r="H249" s="213">
        <v>344.17500000000001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234</v>
      </c>
      <c r="AU249" s="219" t="s">
        <v>132</v>
      </c>
      <c r="AV249" s="13" t="s">
        <v>85</v>
      </c>
      <c r="AW249" s="13" t="s">
        <v>37</v>
      </c>
      <c r="AX249" s="13" t="s">
        <v>75</v>
      </c>
      <c r="AY249" s="219" t="s">
        <v>119</v>
      </c>
    </row>
    <row r="250" spans="1:65" s="13" customFormat="1">
      <c r="B250" s="209"/>
      <c r="C250" s="210"/>
      <c r="D250" s="192" t="s">
        <v>234</v>
      </c>
      <c r="E250" s="211" t="s">
        <v>19</v>
      </c>
      <c r="F250" s="212" t="s">
        <v>639</v>
      </c>
      <c r="G250" s="210"/>
      <c r="H250" s="213">
        <v>66.5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234</v>
      </c>
      <c r="AU250" s="219" t="s">
        <v>132</v>
      </c>
      <c r="AV250" s="13" t="s">
        <v>85</v>
      </c>
      <c r="AW250" s="13" t="s">
        <v>37</v>
      </c>
      <c r="AX250" s="13" t="s">
        <v>75</v>
      </c>
      <c r="AY250" s="219" t="s">
        <v>119</v>
      </c>
    </row>
    <row r="251" spans="1:65" s="14" customFormat="1">
      <c r="B251" s="220"/>
      <c r="C251" s="221"/>
      <c r="D251" s="192" t="s">
        <v>234</v>
      </c>
      <c r="E251" s="222" t="s">
        <v>19</v>
      </c>
      <c r="F251" s="223" t="s">
        <v>238</v>
      </c>
      <c r="G251" s="221"/>
      <c r="H251" s="224">
        <v>448.375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234</v>
      </c>
      <c r="AU251" s="230" t="s">
        <v>132</v>
      </c>
      <c r="AV251" s="14" t="s">
        <v>124</v>
      </c>
      <c r="AW251" s="14" t="s">
        <v>37</v>
      </c>
      <c r="AX251" s="14" t="s">
        <v>83</v>
      </c>
      <c r="AY251" s="230" t="s">
        <v>119</v>
      </c>
    </row>
    <row r="252" spans="1:65" s="2" customFormat="1" ht="14.45" customHeight="1">
      <c r="A252" s="33"/>
      <c r="B252" s="34"/>
      <c r="C252" s="178" t="s">
        <v>471</v>
      </c>
      <c r="D252" s="178" t="s">
        <v>120</v>
      </c>
      <c r="E252" s="179" t="s">
        <v>640</v>
      </c>
      <c r="F252" s="180" t="s">
        <v>641</v>
      </c>
      <c r="G252" s="181" t="s">
        <v>271</v>
      </c>
      <c r="H252" s="182">
        <v>0.2</v>
      </c>
      <c r="I252" s="183"/>
      <c r="J252" s="184">
        <f>ROUND(I252*H252,2)</f>
        <v>0</v>
      </c>
      <c r="K252" s="185"/>
      <c r="L252" s="38"/>
      <c r="M252" s="186" t="s">
        <v>19</v>
      </c>
      <c r="N252" s="187" t="s">
        <v>46</v>
      </c>
      <c r="O252" s="63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0" t="s">
        <v>124</v>
      </c>
      <c r="AT252" s="190" t="s">
        <v>120</v>
      </c>
      <c r="AU252" s="190" t="s">
        <v>132</v>
      </c>
      <c r="AY252" s="16" t="s">
        <v>119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6" t="s">
        <v>83</v>
      </c>
      <c r="BK252" s="191">
        <f>ROUND(I252*H252,2)</f>
        <v>0</v>
      </c>
      <c r="BL252" s="16" t="s">
        <v>124</v>
      </c>
      <c r="BM252" s="190" t="s">
        <v>642</v>
      </c>
    </row>
    <row r="253" spans="1:65" s="2" customFormat="1" ht="39">
      <c r="A253" s="33"/>
      <c r="B253" s="34"/>
      <c r="C253" s="35"/>
      <c r="D253" s="192" t="s">
        <v>126</v>
      </c>
      <c r="E253" s="35"/>
      <c r="F253" s="193" t="s">
        <v>643</v>
      </c>
      <c r="G253" s="35"/>
      <c r="H253" s="35"/>
      <c r="I253" s="107"/>
      <c r="J253" s="35"/>
      <c r="K253" s="35"/>
      <c r="L253" s="38"/>
      <c r="M253" s="194"/>
      <c r="N253" s="195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126</v>
      </c>
      <c r="AU253" s="16" t="s">
        <v>132</v>
      </c>
    </row>
    <row r="254" spans="1:65" s="13" customFormat="1">
      <c r="B254" s="209"/>
      <c r="C254" s="210"/>
      <c r="D254" s="192" t="s">
        <v>234</v>
      </c>
      <c r="E254" s="211" t="s">
        <v>19</v>
      </c>
      <c r="F254" s="212" t="s">
        <v>644</v>
      </c>
      <c r="G254" s="210"/>
      <c r="H254" s="213">
        <v>0.2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234</v>
      </c>
      <c r="AU254" s="219" t="s">
        <v>132</v>
      </c>
      <c r="AV254" s="13" t="s">
        <v>85</v>
      </c>
      <c r="AW254" s="13" t="s">
        <v>37</v>
      </c>
      <c r="AX254" s="13" t="s">
        <v>75</v>
      </c>
      <c r="AY254" s="219" t="s">
        <v>119</v>
      </c>
    </row>
    <row r="255" spans="1:65" s="14" customFormat="1">
      <c r="B255" s="220"/>
      <c r="C255" s="221"/>
      <c r="D255" s="192" t="s">
        <v>234</v>
      </c>
      <c r="E255" s="222" t="s">
        <v>19</v>
      </c>
      <c r="F255" s="223" t="s">
        <v>238</v>
      </c>
      <c r="G255" s="221"/>
      <c r="H255" s="224">
        <v>0.2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234</v>
      </c>
      <c r="AU255" s="230" t="s">
        <v>132</v>
      </c>
      <c r="AV255" s="14" t="s">
        <v>124</v>
      </c>
      <c r="AW255" s="14" t="s">
        <v>37</v>
      </c>
      <c r="AX255" s="14" t="s">
        <v>83</v>
      </c>
      <c r="AY255" s="230" t="s">
        <v>119</v>
      </c>
    </row>
    <row r="256" spans="1:65" s="11" customFormat="1" ht="20.85" customHeight="1">
      <c r="B256" s="164"/>
      <c r="C256" s="165"/>
      <c r="D256" s="166" t="s">
        <v>74</v>
      </c>
      <c r="E256" s="207" t="s">
        <v>492</v>
      </c>
      <c r="F256" s="207" t="s">
        <v>493</v>
      </c>
      <c r="G256" s="165"/>
      <c r="H256" s="165"/>
      <c r="I256" s="168"/>
      <c r="J256" s="208">
        <f>BK256</f>
        <v>0</v>
      </c>
      <c r="K256" s="165"/>
      <c r="L256" s="170"/>
      <c r="M256" s="171"/>
      <c r="N256" s="172"/>
      <c r="O256" s="172"/>
      <c r="P256" s="173">
        <f>SUM(P257:P261)</f>
        <v>0</v>
      </c>
      <c r="Q256" s="172"/>
      <c r="R256" s="173">
        <f>SUM(R257:R261)</f>
        <v>2.0640000000000002E-2</v>
      </c>
      <c r="S256" s="172"/>
      <c r="T256" s="174">
        <f>SUM(T257:T261)</f>
        <v>0</v>
      </c>
      <c r="AR256" s="175" t="s">
        <v>83</v>
      </c>
      <c r="AT256" s="176" t="s">
        <v>74</v>
      </c>
      <c r="AU256" s="176" t="s">
        <v>85</v>
      </c>
      <c r="AY256" s="175" t="s">
        <v>119</v>
      </c>
      <c r="BK256" s="177">
        <f>SUM(BK257:BK261)</f>
        <v>0</v>
      </c>
    </row>
    <row r="257" spans="1:65" s="2" customFormat="1" ht="14.45" customHeight="1">
      <c r="A257" s="33"/>
      <c r="B257" s="34"/>
      <c r="C257" s="178" t="s">
        <v>478</v>
      </c>
      <c r="D257" s="178" t="s">
        <v>120</v>
      </c>
      <c r="E257" s="179" t="s">
        <v>494</v>
      </c>
      <c r="F257" s="180" t="s">
        <v>495</v>
      </c>
      <c r="G257" s="181" t="s">
        <v>496</v>
      </c>
      <c r="H257" s="182">
        <v>86</v>
      </c>
      <c r="I257" s="183"/>
      <c r="J257" s="184">
        <f>ROUND(I257*H257,2)</f>
        <v>0</v>
      </c>
      <c r="K257" s="185"/>
      <c r="L257" s="38"/>
      <c r="M257" s="186" t="s">
        <v>19</v>
      </c>
      <c r="N257" s="187" t="s">
        <v>46</v>
      </c>
      <c r="O257" s="63"/>
      <c r="P257" s="188">
        <f>O257*H257</f>
        <v>0</v>
      </c>
      <c r="Q257" s="188">
        <v>2.4000000000000001E-4</v>
      </c>
      <c r="R257" s="188">
        <f>Q257*H257</f>
        <v>2.0640000000000002E-2</v>
      </c>
      <c r="S257" s="188">
        <v>0</v>
      </c>
      <c r="T257" s="18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0" t="s">
        <v>124</v>
      </c>
      <c r="AT257" s="190" t="s">
        <v>120</v>
      </c>
      <c r="AU257" s="190" t="s">
        <v>132</v>
      </c>
      <c r="AY257" s="16" t="s">
        <v>119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6" t="s">
        <v>83</v>
      </c>
      <c r="BK257" s="191">
        <f>ROUND(I257*H257,2)</f>
        <v>0</v>
      </c>
      <c r="BL257" s="16" t="s">
        <v>124</v>
      </c>
      <c r="BM257" s="190" t="s">
        <v>645</v>
      </c>
    </row>
    <row r="258" spans="1:65" s="13" customFormat="1">
      <c r="B258" s="209"/>
      <c r="C258" s="210"/>
      <c r="D258" s="192" t="s">
        <v>234</v>
      </c>
      <c r="E258" s="211" t="s">
        <v>19</v>
      </c>
      <c r="F258" s="212" t="s">
        <v>646</v>
      </c>
      <c r="G258" s="210"/>
      <c r="H258" s="213">
        <v>59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234</v>
      </c>
      <c r="AU258" s="219" t="s">
        <v>132</v>
      </c>
      <c r="AV258" s="13" t="s">
        <v>85</v>
      </c>
      <c r="AW258" s="13" t="s">
        <v>37</v>
      </c>
      <c r="AX258" s="13" t="s">
        <v>75</v>
      </c>
      <c r="AY258" s="219" t="s">
        <v>119</v>
      </c>
    </row>
    <row r="259" spans="1:65" s="13" customFormat="1">
      <c r="B259" s="209"/>
      <c r="C259" s="210"/>
      <c r="D259" s="192" t="s">
        <v>234</v>
      </c>
      <c r="E259" s="211" t="s">
        <v>19</v>
      </c>
      <c r="F259" s="212" t="s">
        <v>647</v>
      </c>
      <c r="G259" s="210"/>
      <c r="H259" s="213">
        <v>21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234</v>
      </c>
      <c r="AU259" s="219" t="s">
        <v>132</v>
      </c>
      <c r="AV259" s="13" t="s">
        <v>85</v>
      </c>
      <c r="AW259" s="13" t="s">
        <v>37</v>
      </c>
      <c r="AX259" s="13" t="s">
        <v>75</v>
      </c>
      <c r="AY259" s="219" t="s">
        <v>119</v>
      </c>
    </row>
    <row r="260" spans="1:65" s="13" customFormat="1">
      <c r="B260" s="209"/>
      <c r="C260" s="210"/>
      <c r="D260" s="192" t="s">
        <v>234</v>
      </c>
      <c r="E260" s="211" t="s">
        <v>19</v>
      </c>
      <c r="F260" s="212" t="s">
        <v>648</v>
      </c>
      <c r="G260" s="210"/>
      <c r="H260" s="213">
        <v>6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234</v>
      </c>
      <c r="AU260" s="219" t="s">
        <v>132</v>
      </c>
      <c r="AV260" s="13" t="s">
        <v>85</v>
      </c>
      <c r="AW260" s="13" t="s">
        <v>37</v>
      </c>
      <c r="AX260" s="13" t="s">
        <v>75</v>
      </c>
      <c r="AY260" s="219" t="s">
        <v>119</v>
      </c>
    </row>
    <row r="261" spans="1:65" s="14" customFormat="1">
      <c r="B261" s="220"/>
      <c r="C261" s="221"/>
      <c r="D261" s="192" t="s">
        <v>234</v>
      </c>
      <c r="E261" s="222" t="s">
        <v>19</v>
      </c>
      <c r="F261" s="223" t="s">
        <v>238</v>
      </c>
      <c r="G261" s="221"/>
      <c r="H261" s="224">
        <v>86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234</v>
      </c>
      <c r="AU261" s="230" t="s">
        <v>132</v>
      </c>
      <c r="AV261" s="14" t="s">
        <v>124</v>
      </c>
      <c r="AW261" s="14" t="s">
        <v>37</v>
      </c>
      <c r="AX261" s="14" t="s">
        <v>83</v>
      </c>
      <c r="AY261" s="230" t="s">
        <v>119</v>
      </c>
    </row>
    <row r="262" spans="1:65" s="11" customFormat="1" ht="20.85" customHeight="1">
      <c r="B262" s="164"/>
      <c r="C262" s="165"/>
      <c r="D262" s="166" t="s">
        <v>74</v>
      </c>
      <c r="E262" s="207" t="s">
        <v>649</v>
      </c>
      <c r="F262" s="207" t="s">
        <v>650</v>
      </c>
      <c r="G262" s="165"/>
      <c r="H262" s="165"/>
      <c r="I262" s="168"/>
      <c r="J262" s="208">
        <f>BK262</f>
        <v>0</v>
      </c>
      <c r="K262" s="165"/>
      <c r="L262" s="170"/>
      <c r="M262" s="171"/>
      <c r="N262" s="172"/>
      <c r="O262" s="172"/>
      <c r="P262" s="173">
        <f>SUM(P263:P285)</f>
        <v>0</v>
      </c>
      <c r="Q262" s="172"/>
      <c r="R262" s="173">
        <f>SUM(R263:R285)</f>
        <v>17.522494999999999</v>
      </c>
      <c r="S262" s="172"/>
      <c r="T262" s="174">
        <f>SUM(T263:T285)</f>
        <v>0</v>
      </c>
      <c r="AR262" s="175" t="s">
        <v>83</v>
      </c>
      <c r="AT262" s="176" t="s">
        <v>74</v>
      </c>
      <c r="AU262" s="176" t="s">
        <v>85</v>
      </c>
      <c r="AY262" s="175" t="s">
        <v>119</v>
      </c>
      <c r="BK262" s="177">
        <f>SUM(BK263:BK285)</f>
        <v>0</v>
      </c>
    </row>
    <row r="263" spans="1:65" s="2" customFormat="1" ht="14.45" customHeight="1">
      <c r="A263" s="33"/>
      <c r="B263" s="34"/>
      <c r="C263" s="178" t="s">
        <v>482</v>
      </c>
      <c r="D263" s="178" t="s">
        <v>120</v>
      </c>
      <c r="E263" s="179" t="s">
        <v>651</v>
      </c>
      <c r="F263" s="180" t="s">
        <v>652</v>
      </c>
      <c r="G263" s="181" t="s">
        <v>271</v>
      </c>
      <c r="H263" s="182">
        <v>448.375</v>
      </c>
      <c r="I263" s="183"/>
      <c r="J263" s="184">
        <f>ROUND(I263*H263,2)</f>
        <v>0</v>
      </c>
      <c r="K263" s="185"/>
      <c r="L263" s="38"/>
      <c r="M263" s="186" t="s">
        <v>19</v>
      </c>
      <c r="N263" s="187" t="s">
        <v>46</v>
      </c>
      <c r="O263" s="63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0" t="s">
        <v>124</v>
      </c>
      <c r="AT263" s="190" t="s">
        <v>120</v>
      </c>
      <c r="AU263" s="190" t="s">
        <v>132</v>
      </c>
      <c r="AY263" s="16" t="s">
        <v>119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6" t="s">
        <v>83</v>
      </c>
      <c r="BK263" s="191">
        <f>ROUND(I263*H263,2)</f>
        <v>0</v>
      </c>
      <c r="BL263" s="16" t="s">
        <v>124</v>
      </c>
      <c r="BM263" s="190" t="s">
        <v>653</v>
      </c>
    </row>
    <row r="264" spans="1:65" s="13" customFormat="1">
      <c r="B264" s="209"/>
      <c r="C264" s="210"/>
      <c r="D264" s="192" t="s">
        <v>234</v>
      </c>
      <c r="E264" s="211" t="s">
        <v>19</v>
      </c>
      <c r="F264" s="212" t="s">
        <v>632</v>
      </c>
      <c r="G264" s="210"/>
      <c r="H264" s="213">
        <v>37.700000000000003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234</v>
      </c>
      <c r="AU264" s="219" t="s">
        <v>132</v>
      </c>
      <c r="AV264" s="13" t="s">
        <v>85</v>
      </c>
      <c r="AW264" s="13" t="s">
        <v>37</v>
      </c>
      <c r="AX264" s="13" t="s">
        <v>75</v>
      </c>
      <c r="AY264" s="219" t="s">
        <v>119</v>
      </c>
    </row>
    <row r="265" spans="1:65" s="13" customFormat="1">
      <c r="B265" s="209"/>
      <c r="C265" s="210"/>
      <c r="D265" s="192" t="s">
        <v>234</v>
      </c>
      <c r="E265" s="211" t="s">
        <v>19</v>
      </c>
      <c r="F265" s="212" t="s">
        <v>638</v>
      </c>
      <c r="G265" s="210"/>
      <c r="H265" s="213">
        <v>344.17500000000001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234</v>
      </c>
      <c r="AU265" s="219" t="s">
        <v>132</v>
      </c>
      <c r="AV265" s="13" t="s">
        <v>85</v>
      </c>
      <c r="AW265" s="13" t="s">
        <v>37</v>
      </c>
      <c r="AX265" s="13" t="s">
        <v>75</v>
      </c>
      <c r="AY265" s="219" t="s">
        <v>119</v>
      </c>
    </row>
    <row r="266" spans="1:65" s="13" customFormat="1">
      <c r="B266" s="209"/>
      <c r="C266" s="210"/>
      <c r="D266" s="192" t="s">
        <v>234</v>
      </c>
      <c r="E266" s="211" t="s">
        <v>19</v>
      </c>
      <c r="F266" s="212" t="s">
        <v>639</v>
      </c>
      <c r="G266" s="210"/>
      <c r="H266" s="213">
        <v>66.5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234</v>
      </c>
      <c r="AU266" s="219" t="s">
        <v>132</v>
      </c>
      <c r="AV266" s="13" t="s">
        <v>85</v>
      </c>
      <c r="AW266" s="13" t="s">
        <v>37</v>
      </c>
      <c r="AX266" s="13" t="s">
        <v>75</v>
      </c>
      <c r="AY266" s="219" t="s">
        <v>119</v>
      </c>
    </row>
    <row r="267" spans="1:65" s="14" customFormat="1">
      <c r="B267" s="220"/>
      <c r="C267" s="221"/>
      <c r="D267" s="192" t="s">
        <v>234</v>
      </c>
      <c r="E267" s="222" t="s">
        <v>19</v>
      </c>
      <c r="F267" s="223" t="s">
        <v>238</v>
      </c>
      <c r="G267" s="221"/>
      <c r="H267" s="224">
        <v>448.375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234</v>
      </c>
      <c r="AU267" s="230" t="s">
        <v>132</v>
      </c>
      <c r="AV267" s="14" t="s">
        <v>124</v>
      </c>
      <c r="AW267" s="14" t="s">
        <v>37</v>
      </c>
      <c r="AX267" s="14" t="s">
        <v>83</v>
      </c>
      <c r="AY267" s="230" t="s">
        <v>119</v>
      </c>
    </row>
    <row r="268" spans="1:65" s="2" customFormat="1" ht="24.2" customHeight="1">
      <c r="A268" s="33"/>
      <c r="B268" s="34"/>
      <c r="C268" s="178" t="s">
        <v>432</v>
      </c>
      <c r="D268" s="178" t="s">
        <v>120</v>
      </c>
      <c r="E268" s="179" t="s">
        <v>654</v>
      </c>
      <c r="F268" s="180" t="s">
        <v>655</v>
      </c>
      <c r="G268" s="181" t="s">
        <v>271</v>
      </c>
      <c r="H268" s="182">
        <v>448.375</v>
      </c>
      <c r="I268" s="183"/>
      <c r="J268" s="184">
        <f>ROUND(I268*H268,2)</f>
        <v>0</v>
      </c>
      <c r="K268" s="185"/>
      <c r="L268" s="38"/>
      <c r="M268" s="186" t="s">
        <v>19</v>
      </c>
      <c r="N268" s="187" t="s">
        <v>46</v>
      </c>
      <c r="O268" s="63"/>
      <c r="P268" s="188">
        <f>O268*H268</f>
        <v>0</v>
      </c>
      <c r="Q268" s="188">
        <v>3.9079999999999997E-2</v>
      </c>
      <c r="R268" s="188">
        <f>Q268*H268</f>
        <v>17.522494999999999</v>
      </c>
      <c r="S268" s="188">
        <v>0</v>
      </c>
      <c r="T268" s="18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0" t="s">
        <v>124</v>
      </c>
      <c r="AT268" s="190" t="s">
        <v>120</v>
      </c>
      <c r="AU268" s="190" t="s">
        <v>132</v>
      </c>
      <c r="AY268" s="16" t="s">
        <v>119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83</v>
      </c>
      <c r="BK268" s="191">
        <f>ROUND(I268*H268,2)</f>
        <v>0</v>
      </c>
      <c r="BL268" s="16" t="s">
        <v>124</v>
      </c>
      <c r="BM268" s="190" t="s">
        <v>656</v>
      </c>
    </row>
    <row r="269" spans="1:65" s="13" customFormat="1">
      <c r="B269" s="209"/>
      <c r="C269" s="210"/>
      <c r="D269" s="192" t="s">
        <v>234</v>
      </c>
      <c r="E269" s="211" t="s">
        <v>19</v>
      </c>
      <c r="F269" s="212" t="s">
        <v>632</v>
      </c>
      <c r="G269" s="210"/>
      <c r="H269" s="213">
        <v>37.700000000000003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234</v>
      </c>
      <c r="AU269" s="219" t="s">
        <v>132</v>
      </c>
      <c r="AV269" s="13" t="s">
        <v>85</v>
      </c>
      <c r="AW269" s="13" t="s">
        <v>37</v>
      </c>
      <c r="AX269" s="13" t="s">
        <v>75</v>
      </c>
      <c r="AY269" s="219" t="s">
        <v>119</v>
      </c>
    </row>
    <row r="270" spans="1:65" s="13" customFormat="1">
      <c r="B270" s="209"/>
      <c r="C270" s="210"/>
      <c r="D270" s="192" t="s">
        <v>234</v>
      </c>
      <c r="E270" s="211" t="s">
        <v>19</v>
      </c>
      <c r="F270" s="212" t="s">
        <v>638</v>
      </c>
      <c r="G270" s="210"/>
      <c r="H270" s="213">
        <v>344.17500000000001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234</v>
      </c>
      <c r="AU270" s="219" t="s">
        <v>132</v>
      </c>
      <c r="AV270" s="13" t="s">
        <v>85</v>
      </c>
      <c r="AW270" s="13" t="s">
        <v>37</v>
      </c>
      <c r="AX270" s="13" t="s">
        <v>75</v>
      </c>
      <c r="AY270" s="219" t="s">
        <v>119</v>
      </c>
    </row>
    <row r="271" spans="1:65" s="13" customFormat="1">
      <c r="B271" s="209"/>
      <c r="C271" s="210"/>
      <c r="D271" s="192" t="s">
        <v>234</v>
      </c>
      <c r="E271" s="211" t="s">
        <v>19</v>
      </c>
      <c r="F271" s="212" t="s">
        <v>639</v>
      </c>
      <c r="G271" s="210"/>
      <c r="H271" s="213">
        <v>66.5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234</v>
      </c>
      <c r="AU271" s="219" t="s">
        <v>132</v>
      </c>
      <c r="AV271" s="13" t="s">
        <v>85</v>
      </c>
      <c r="AW271" s="13" t="s">
        <v>37</v>
      </c>
      <c r="AX271" s="13" t="s">
        <v>75</v>
      </c>
      <c r="AY271" s="219" t="s">
        <v>119</v>
      </c>
    </row>
    <row r="272" spans="1:65" s="14" customFormat="1">
      <c r="B272" s="220"/>
      <c r="C272" s="221"/>
      <c r="D272" s="192" t="s">
        <v>234</v>
      </c>
      <c r="E272" s="222" t="s">
        <v>19</v>
      </c>
      <c r="F272" s="223" t="s">
        <v>238</v>
      </c>
      <c r="G272" s="221"/>
      <c r="H272" s="224">
        <v>448.375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234</v>
      </c>
      <c r="AU272" s="230" t="s">
        <v>132</v>
      </c>
      <c r="AV272" s="14" t="s">
        <v>124</v>
      </c>
      <c r="AW272" s="14" t="s">
        <v>37</v>
      </c>
      <c r="AX272" s="14" t="s">
        <v>83</v>
      </c>
      <c r="AY272" s="230" t="s">
        <v>119</v>
      </c>
    </row>
    <row r="273" spans="1:65" s="2" customFormat="1" ht="24.2" customHeight="1">
      <c r="A273" s="33"/>
      <c r="B273" s="34"/>
      <c r="C273" s="178" t="s">
        <v>446</v>
      </c>
      <c r="D273" s="178" t="s">
        <v>120</v>
      </c>
      <c r="E273" s="179" t="s">
        <v>657</v>
      </c>
      <c r="F273" s="180" t="s">
        <v>658</v>
      </c>
      <c r="G273" s="181" t="s">
        <v>271</v>
      </c>
      <c r="H273" s="182">
        <v>448.375</v>
      </c>
      <c r="I273" s="183"/>
      <c r="J273" s="184">
        <f>ROUND(I273*H273,2)</f>
        <v>0</v>
      </c>
      <c r="K273" s="185"/>
      <c r="L273" s="38"/>
      <c r="M273" s="186" t="s">
        <v>19</v>
      </c>
      <c r="N273" s="187" t="s">
        <v>46</v>
      </c>
      <c r="O273" s="63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0" t="s">
        <v>124</v>
      </c>
      <c r="AT273" s="190" t="s">
        <v>120</v>
      </c>
      <c r="AU273" s="190" t="s">
        <v>132</v>
      </c>
      <c r="AY273" s="16" t="s">
        <v>119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83</v>
      </c>
      <c r="BK273" s="191">
        <f>ROUND(I273*H273,2)</f>
        <v>0</v>
      </c>
      <c r="BL273" s="16" t="s">
        <v>124</v>
      </c>
      <c r="BM273" s="190" t="s">
        <v>659</v>
      </c>
    </row>
    <row r="274" spans="1:65" s="13" customFormat="1">
      <c r="B274" s="209"/>
      <c r="C274" s="210"/>
      <c r="D274" s="192" t="s">
        <v>234</v>
      </c>
      <c r="E274" s="211" t="s">
        <v>19</v>
      </c>
      <c r="F274" s="212" t="s">
        <v>632</v>
      </c>
      <c r="G274" s="210"/>
      <c r="H274" s="213">
        <v>37.700000000000003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234</v>
      </c>
      <c r="AU274" s="219" t="s">
        <v>132</v>
      </c>
      <c r="AV274" s="13" t="s">
        <v>85</v>
      </c>
      <c r="AW274" s="13" t="s">
        <v>37</v>
      </c>
      <c r="AX274" s="13" t="s">
        <v>75</v>
      </c>
      <c r="AY274" s="219" t="s">
        <v>119</v>
      </c>
    </row>
    <row r="275" spans="1:65" s="13" customFormat="1">
      <c r="B275" s="209"/>
      <c r="C275" s="210"/>
      <c r="D275" s="192" t="s">
        <v>234</v>
      </c>
      <c r="E275" s="211" t="s">
        <v>19</v>
      </c>
      <c r="F275" s="212" t="s">
        <v>638</v>
      </c>
      <c r="G275" s="210"/>
      <c r="H275" s="213">
        <v>344.17500000000001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234</v>
      </c>
      <c r="AU275" s="219" t="s">
        <v>132</v>
      </c>
      <c r="AV275" s="13" t="s">
        <v>85</v>
      </c>
      <c r="AW275" s="13" t="s">
        <v>37</v>
      </c>
      <c r="AX275" s="13" t="s">
        <v>75</v>
      </c>
      <c r="AY275" s="219" t="s">
        <v>119</v>
      </c>
    </row>
    <row r="276" spans="1:65" s="13" customFormat="1">
      <c r="B276" s="209"/>
      <c r="C276" s="210"/>
      <c r="D276" s="192" t="s">
        <v>234</v>
      </c>
      <c r="E276" s="211" t="s">
        <v>19</v>
      </c>
      <c r="F276" s="212" t="s">
        <v>639</v>
      </c>
      <c r="G276" s="210"/>
      <c r="H276" s="213">
        <v>66.5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234</v>
      </c>
      <c r="AU276" s="219" t="s">
        <v>132</v>
      </c>
      <c r="AV276" s="13" t="s">
        <v>85</v>
      </c>
      <c r="AW276" s="13" t="s">
        <v>37</v>
      </c>
      <c r="AX276" s="13" t="s">
        <v>75</v>
      </c>
      <c r="AY276" s="219" t="s">
        <v>119</v>
      </c>
    </row>
    <row r="277" spans="1:65" s="14" customFormat="1">
      <c r="B277" s="220"/>
      <c r="C277" s="221"/>
      <c r="D277" s="192" t="s">
        <v>234</v>
      </c>
      <c r="E277" s="222" t="s">
        <v>19</v>
      </c>
      <c r="F277" s="223" t="s">
        <v>238</v>
      </c>
      <c r="G277" s="221"/>
      <c r="H277" s="224">
        <v>448.375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234</v>
      </c>
      <c r="AU277" s="230" t="s">
        <v>132</v>
      </c>
      <c r="AV277" s="14" t="s">
        <v>124</v>
      </c>
      <c r="AW277" s="14" t="s">
        <v>37</v>
      </c>
      <c r="AX277" s="14" t="s">
        <v>83</v>
      </c>
      <c r="AY277" s="230" t="s">
        <v>119</v>
      </c>
    </row>
    <row r="278" spans="1:65" s="2" customFormat="1" ht="14.45" customHeight="1">
      <c r="A278" s="33"/>
      <c r="B278" s="34"/>
      <c r="C278" s="178" t="s">
        <v>503</v>
      </c>
      <c r="D278" s="178" t="s">
        <v>120</v>
      </c>
      <c r="E278" s="179" t="s">
        <v>660</v>
      </c>
      <c r="F278" s="180" t="s">
        <v>661</v>
      </c>
      <c r="G278" s="181" t="s">
        <v>123</v>
      </c>
      <c r="H278" s="182">
        <v>1</v>
      </c>
      <c r="I278" s="183"/>
      <c r="J278" s="184">
        <f>ROUND(I278*H278,2)</f>
        <v>0</v>
      </c>
      <c r="K278" s="185"/>
      <c r="L278" s="38"/>
      <c r="M278" s="186" t="s">
        <v>19</v>
      </c>
      <c r="N278" s="187" t="s">
        <v>46</v>
      </c>
      <c r="O278" s="63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0" t="s">
        <v>124</v>
      </c>
      <c r="AT278" s="190" t="s">
        <v>120</v>
      </c>
      <c r="AU278" s="190" t="s">
        <v>132</v>
      </c>
      <c r="AY278" s="16" t="s">
        <v>119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83</v>
      </c>
      <c r="BK278" s="191">
        <f>ROUND(I278*H278,2)</f>
        <v>0</v>
      </c>
      <c r="BL278" s="16" t="s">
        <v>124</v>
      </c>
      <c r="BM278" s="190" t="s">
        <v>662</v>
      </c>
    </row>
    <row r="279" spans="1:65" s="2" customFormat="1" ht="39">
      <c r="A279" s="33"/>
      <c r="B279" s="34"/>
      <c r="C279" s="35"/>
      <c r="D279" s="192" t="s">
        <v>126</v>
      </c>
      <c r="E279" s="35"/>
      <c r="F279" s="193" t="s">
        <v>663</v>
      </c>
      <c r="G279" s="35"/>
      <c r="H279" s="35"/>
      <c r="I279" s="107"/>
      <c r="J279" s="35"/>
      <c r="K279" s="35"/>
      <c r="L279" s="38"/>
      <c r="M279" s="194"/>
      <c r="N279" s="195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126</v>
      </c>
      <c r="AU279" s="16" t="s">
        <v>132</v>
      </c>
    </row>
    <row r="280" spans="1:65" s="2" customFormat="1" ht="14.45" customHeight="1">
      <c r="A280" s="33"/>
      <c r="B280" s="34"/>
      <c r="C280" s="178" t="s">
        <v>507</v>
      </c>
      <c r="D280" s="178" t="s">
        <v>120</v>
      </c>
      <c r="E280" s="179" t="s">
        <v>664</v>
      </c>
      <c r="F280" s="180" t="s">
        <v>665</v>
      </c>
      <c r="G280" s="181" t="s">
        <v>271</v>
      </c>
      <c r="H280" s="182">
        <v>448.375</v>
      </c>
      <c r="I280" s="183"/>
      <c r="J280" s="184">
        <f>ROUND(I280*H280,2)</f>
        <v>0</v>
      </c>
      <c r="K280" s="185"/>
      <c r="L280" s="38"/>
      <c r="M280" s="186" t="s">
        <v>19</v>
      </c>
      <c r="N280" s="187" t="s">
        <v>46</v>
      </c>
      <c r="O280" s="63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0" t="s">
        <v>124</v>
      </c>
      <c r="AT280" s="190" t="s">
        <v>120</v>
      </c>
      <c r="AU280" s="190" t="s">
        <v>132</v>
      </c>
      <c r="AY280" s="16" t="s">
        <v>119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6" t="s">
        <v>83</v>
      </c>
      <c r="BK280" s="191">
        <f>ROUND(I280*H280,2)</f>
        <v>0</v>
      </c>
      <c r="BL280" s="16" t="s">
        <v>124</v>
      </c>
      <c r="BM280" s="190" t="s">
        <v>666</v>
      </c>
    </row>
    <row r="281" spans="1:65" s="2" customFormat="1" ht="29.25">
      <c r="A281" s="33"/>
      <c r="B281" s="34"/>
      <c r="C281" s="35"/>
      <c r="D281" s="192" t="s">
        <v>126</v>
      </c>
      <c r="E281" s="35"/>
      <c r="F281" s="193" t="s">
        <v>667</v>
      </c>
      <c r="G281" s="35"/>
      <c r="H281" s="35"/>
      <c r="I281" s="107"/>
      <c r="J281" s="35"/>
      <c r="K281" s="35"/>
      <c r="L281" s="38"/>
      <c r="M281" s="194"/>
      <c r="N281" s="195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126</v>
      </c>
      <c r="AU281" s="16" t="s">
        <v>132</v>
      </c>
    </row>
    <row r="282" spans="1:65" s="13" customFormat="1">
      <c r="B282" s="209"/>
      <c r="C282" s="210"/>
      <c r="D282" s="192" t="s">
        <v>234</v>
      </c>
      <c r="E282" s="211" t="s">
        <v>19</v>
      </c>
      <c r="F282" s="212" t="s">
        <v>632</v>
      </c>
      <c r="G282" s="210"/>
      <c r="H282" s="213">
        <v>37.700000000000003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234</v>
      </c>
      <c r="AU282" s="219" t="s">
        <v>132</v>
      </c>
      <c r="AV282" s="13" t="s">
        <v>85</v>
      </c>
      <c r="AW282" s="13" t="s">
        <v>37</v>
      </c>
      <c r="AX282" s="13" t="s">
        <v>75</v>
      </c>
      <c r="AY282" s="219" t="s">
        <v>119</v>
      </c>
    </row>
    <row r="283" spans="1:65" s="13" customFormat="1">
      <c r="B283" s="209"/>
      <c r="C283" s="210"/>
      <c r="D283" s="192" t="s">
        <v>234</v>
      </c>
      <c r="E283" s="211" t="s">
        <v>19</v>
      </c>
      <c r="F283" s="212" t="s">
        <v>638</v>
      </c>
      <c r="G283" s="210"/>
      <c r="H283" s="213">
        <v>344.17500000000001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234</v>
      </c>
      <c r="AU283" s="219" t="s">
        <v>132</v>
      </c>
      <c r="AV283" s="13" t="s">
        <v>85</v>
      </c>
      <c r="AW283" s="13" t="s">
        <v>37</v>
      </c>
      <c r="AX283" s="13" t="s">
        <v>75</v>
      </c>
      <c r="AY283" s="219" t="s">
        <v>119</v>
      </c>
    </row>
    <row r="284" spans="1:65" s="13" customFormat="1">
      <c r="B284" s="209"/>
      <c r="C284" s="210"/>
      <c r="D284" s="192" t="s">
        <v>234</v>
      </c>
      <c r="E284" s="211" t="s">
        <v>19</v>
      </c>
      <c r="F284" s="212" t="s">
        <v>639</v>
      </c>
      <c r="G284" s="210"/>
      <c r="H284" s="213">
        <v>66.5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234</v>
      </c>
      <c r="AU284" s="219" t="s">
        <v>132</v>
      </c>
      <c r="AV284" s="13" t="s">
        <v>85</v>
      </c>
      <c r="AW284" s="13" t="s">
        <v>37</v>
      </c>
      <c r="AX284" s="13" t="s">
        <v>75</v>
      </c>
      <c r="AY284" s="219" t="s">
        <v>119</v>
      </c>
    </row>
    <row r="285" spans="1:65" s="14" customFormat="1">
      <c r="B285" s="220"/>
      <c r="C285" s="221"/>
      <c r="D285" s="192" t="s">
        <v>234</v>
      </c>
      <c r="E285" s="222" t="s">
        <v>19</v>
      </c>
      <c r="F285" s="223" t="s">
        <v>238</v>
      </c>
      <c r="G285" s="221"/>
      <c r="H285" s="224">
        <v>448.375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234</v>
      </c>
      <c r="AU285" s="230" t="s">
        <v>132</v>
      </c>
      <c r="AV285" s="14" t="s">
        <v>124</v>
      </c>
      <c r="AW285" s="14" t="s">
        <v>37</v>
      </c>
      <c r="AX285" s="14" t="s">
        <v>83</v>
      </c>
      <c r="AY285" s="230" t="s">
        <v>119</v>
      </c>
    </row>
    <row r="286" spans="1:65" s="11" customFormat="1" ht="22.9" customHeight="1">
      <c r="B286" s="164"/>
      <c r="C286" s="165"/>
      <c r="D286" s="166" t="s">
        <v>74</v>
      </c>
      <c r="E286" s="207" t="s">
        <v>501</v>
      </c>
      <c r="F286" s="207" t="s">
        <v>502</v>
      </c>
      <c r="G286" s="165"/>
      <c r="H286" s="165"/>
      <c r="I286" s="168"/>
      <c r="J286" s="208">
        <f>BK286</f>
        <v>0</v>
      </c>
      <c r="K286" s="165"/>
      <c r="L286" s="170"/>
      <c r="M286" s="171"/>
      <c r="N286" s="172"/>
      <c r="O286" s="172"/>
      <c r="P286" s="173">
        <f>SUM(P287:P290)</f>
        <v>0</v>
      </c>
      <c r="Q286" s="172"/>
      <c r="R286" s="173">
        <f>SUM(R287:R290)</f>
        <v>0</v>
      </c>
      <c r="S286" s="172"/>
      <c r="T286" s="174">
        <f>SUM(T287:T290)</f>
        <v>0</v>
      </c>
      <c r="AR286" s="175" t="s">
        <v>83</v>
      </c>
      <c r="AT286" s="176" t="s">
        <v>74</v>
      </c>
      <c r="AU286" s="176" t="s">
        <v>83</v>
      </c>
      <c r="AY286" s="175" t="s">
        <v>119</v>
      </c>
      <c r="BK286" s="177">
        <f>SUM(BK287:BK290)</f>
        <v>0</v>
      </c>
    </row>
    <row r="287" spans="1:65" s="2" customFormat="1" ht="24.2" customHeight="1">
      <c r="A287" s="33"/>
      <c r="B287" s="34"/>
      <c r="C287" s="178" t="s">
        <v>512</v>
      </c>
      <c r="D287" s="178" t="s">
        <v>120</v>
      </c>
      <c r="E287" s="179" t="s">
        <v>504</v>
      </c>
      <c r="F287" s="180" t="s">
        <v>505</v>
      </c>
      <c r="G287" s="181" t="s">
        <v>387</v>
      </c>
      <c r="H287" s="182">
        <v>108.67</v>
      </c>
      <c r="I287" s="183"/>
      <c r="J287" s="184">
        <f>ROUND(I287*H287,2)</f>
        <v>0</v>
      </c>
      <c r="K287" s="185"/>
      <c r="L287" s="38"/>
      <c r="M287" s="186" t="s">
        <v>19</v>
      </c>
      <c r="N287" s="187" t="s">
        <v>46</v>
      </c>
      <c r="O287" s="63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0" t="s">
        <v>124</v>
      </c>
      <c r="AT287" s="190" t="s">
        <v>120</v>
      </c>
      <c r="AU287" s="190" t="s">
        <v>85</v>
      </c>
      <c r="AY287" s="16" t="s">
        <v>119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6" t="s">
        <v>83</v>
      </c>
      <c r="BK287" s="191">
        <f>ROUND(I287*H287,2)</f>
        <v>0</v>
      </c>
      <c r="BL287" s="16" t="s">
        <v>124</v>
      </c>
      <c r="BM287" s="190" t="s">
        <v>668</v>
      </c>
    </row>
    <row r="288" spans="1:65" s="2" customFormat="1" ht="24.2" customHeight="1">
      <c r="A288" s="33"/>
      <c r="B288" s="34"/>
      <c r="C288" s="178" t="s">
        <v>518</v>
      </c>
      <c r="D288" s="178" t="s">
        <v>120</v>
      </c>
      <c r="E288" s="179" t="s">
        <v>508</v>
      </c>
      <c r="F288" s="180" t="s">
        <v>509</v>
      </c>
      <c r="G288" s="181" t="s">
        <v>387</v>
      </c>
      <c r="H288" s="182">
        <v>4455.47</v>
      </c>
      <c r="I288" s="183"/>
      <c r="J288" s="184">
        <f>ROUND(I288*H288,2)</f>
        <v>0</v>
      </c>
      <c r="K288" s="185"/>
      <c r="L288" s="38"/>
      <c r="M288" s="186" t="s">
        <v>19</v>
      </c>
      <c r="N288" s="187" t="s">
        <v>46</v>
      </c>
      <c r="O288" s="63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0" t="s">
        <v>124</v>
      </c>
      <c r="AT288" s="190" t="s">
        <v>120</v>
      </c>
      <c r="AU288" s="190" t="s">
        <v>85</v>
      </c>
      <c r="AY288" s="16" t="s">
        <v>119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83</v>
      </c>
      <c r="BK288" s="191">
        <f>ROUND(I288*H288,2)</f>
        <v>0</v>
      </c>
      <c r="BL288" s="16" t="s">
        <v>124</v>
      </c>
      <c r="BM288" s="190" t="s">
        <v>669</v>
      </c>
    </row>
    <row r="289" spans="1:65" s="13" customFormat="1">
      <c r="B289" s="209"/>
      <c r="C289" s="210"/>
      <c r="D289" s="192" t="s">
        <v>234</v>
      </c>
      <c r="E289" s="210"/>
      <c r="F289" s="212" t="s">
        <v>670</v>
      </c>
      <c r="G289" s="210"/>
      <c r="H289" s="213">
        <v>4455.47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234</v>
      </c>
      <c r="AU289" s="219" t="s">
        <v>85</v>
      </c>
      <c r="AV289" s="13" t="s">
        <v>85</v>
      </c>
      <c r="AW289" s="13" t="s">
        <v>4</v>
      </c>
      <c r="AX289" s="13" t="s">
        <v>83</v>
      </c>
      <c r="AY289" s="219" t="s">
        <v>119</v>
      </c>
    </row>
    <row r="290" spans="1:65" s="2" customFormat="1" ht="14.45" customHeight="1">
      <c r="A290" s="33"/>
      <c r="B290" s="34"/>
      <c r="C290" s="178" t="s">
        <v>671</v>
      </c>
      <c r="D290" s="178" t="s">
        <v>120</v>
      </c>
      <c r="E290" s="179" t="s">
        <v>513</v>
      </c>
      <c r="F290" s="180" t="s">
        <v>514</v>
      </c>
      <c r="G290" s="181" t="s">
        <v>387</v>
      </c>
      <c r="H290" s="182">
        <v>108.67</v>
      </c>
      <c r="I290" s="183"/>
      <c r="J290" s="184">
        <f>ROUND(I290*H290,2)</f>
        <v>0</v>
      </c>
      <c r="K290" s="185"/>
      <c r="L290" s="38"/>
      <c r="M290" s="186" t="s">
        <v>19</v>
      </c>
      <c r="N290" s="187" t="s">
        <v>46</v>
      </c>
      <c r="O290" s="63"/>
      <c r="P290" s="188">
        <f>O290*H290</f>
        <v>0</v>
      </c>
      <c r="Q290" s="188">
        <v>0</v>
      </c>
      <c r="R290" s="188">
        <f>Q290*H290</f>
        <v>0</v>
      </c>
      <c r="S290" s="188">
        <v>0</v>
      </c>
      <c r="T290" s="18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0" t="s">
        <v>124</v>
      </c>
      <c r="AT290" s="190" t="s">
        <v>120</v>
      </c>
      <c r="AU290" s="190" t="s">
        <v>85</v>
      </c>
      <c r="AY290" s="16" t="s">
        <v>119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6" t="s">
        <v>83</v>
      </c>
      <c r="BK290" s="191">
        <f>ROUND(I290*H290,2)</f>
        <v>0</v>
      </c>
      <c r="BL290" s="16" t="s">
        <v>124</v>
      </c>
      <c r="BM290" s="190" t="s">
        <v>672</v>
      </c>
    </row>
    <row r="291" spans="1:65" s="11" customFormat="1" ht="22.9" customHeight="1">
      <c r="B291" s="164"/>
      <c r="C291" s="165"/>
      <c r="D291" s="166" t="s">
        <v>74</v>
      </c>
      <c r="E291" s="207" t="s">
        <v>516</v>
      </c>
      <c r="F291" s="207" t="s">
        <v>517</v>
      </c>
      <c r="G291" s="165"/>
      <c r="H291" s="165"/>
      <c r="I291" s="168"/>
      <c r="J291" s="208">
        <f>BK291</f>
        <v>0</v>
      </c>
      <c r="K291" s="165"/>
      <c r="L291" s="170"/>
      <c r="M291" s="171"/>
      <c r="N291" s="172"/>
      <c r="O291" s="172"/>
      <c r="P291" s="173">
        <f>P292</f>
        <v>0</v>
      </c>
      <c r="Q291" s="172"/>
      <c r="R291" s="173">
        <f>R292</f>
        <v>0</v>
      </c>
      <c r="S291" s="172"/>
      <c r="T291" s="174">
        <f>T292</f>
        <v>0</v>
      </c>
      <c r="AR291" s="175" t="s">
        <v>83</v>
      </c>
      <c r="AT291" s="176" t="s">
        <v>74</v>
      </c>
      <c r="AU291" s="176" t="s">
        <v>83</v>
      </c>
      <c r="AY291" s="175" t="s">
        <v>119</v>
      </c>
      <c r="BK291" s="177">
        <f>BK292</f>
        <v>0</v>
      </c>
    </row>
    <row r="292" spans="1:65" s="2" customFormat="1" ht="14.45" customHeight="1">
      <c r="A292" s="33"/>
      <c r="B292" s="34"/>
      <c r="C292" s="178" t="s">
        <v>673</v>
      </c>
      <c r="D292" s="178" t="s">
        <v>120</v>
      </c>
      <c r="E292" s="179" t="s">
        <v>519</v>
      </c>
      <c r="F292" s="180" t="s">
        <v>520</v>
      </c>
      <c r="G292" s="181" t="s">
        <v>387</v>
      </c>
      <c r="H292" s="182">
        <v>872.08799999999997</v>
      </c>
      <c r="I292" s="183"/>
      <c r="J292" s="184">
        <f>ROUND(I292*H292,2)</f>
        <v>0</v>
      </c>
      <c r="K292" s="185"/>
      <c r="L292" s="38"/>
      <c r="M292" s="242" t="s">
        <v>19</v>
      </c>
      <c r="N292" s="243" t="s">
        <v>46</v>
      </c>
      <c r="O292" s="198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0" t="s">
        <v>124</v>
      </c>
      <c r="AT292" s="190" t="s">
        <v>120</v>
      </c>
      <c r="AU292" s="190" t="s">
        <v>85</v>
      </c>
      <c r="AY292" s="16" t="s">
        <v>119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6" t="s">
        <v>83</v>
      </c>
      <c r="BK292" s="191">
        <f>ROUND(I292*H292,2)</f>
        <v>0</v>
      </c>
      <c r="BL292" s="16" t="s">
        <v>124</v>
      </c>
      <c r="BM292" s="190" t="s">
        <v>674</v>
      </c>
    </row>
    <row r="293" spans="1:65" s="2" customFormat="1" ht="6.95" customHeight="1">
      <c r="A293" s="33"/>
      <c r="B293" s="46"/>
      <c r="C293" s="47"/>
      <c r="D293" s="47"/>
      <c r="E293" s="47"/>
      <c r="F293" s="47"/>
      <c r="G293" s="47"/>
      <c r="H293" s="47"/>
      <c r="I293" s="135"/>
      <c r="J293" s="47"/>
      <c r="K293" s="47"/>
      <c r="L293" s="38"/>
      <c r="M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</row>
  </sheetData>
  <sheetProtection algorithmName="SHA-512" hashValue="JzvzpKsvGR2um85/RuA6TILcbzY64cTrrqoMcmVFrNOsPTM+JsVeX2TklM+3WwouY7DHANm0woZitCJfI+TfSA==" saltValue="dpyty3MZZOiRXrZl07guDJkLHLfNZ5cK9gixhHm6sGp+4t7aMFqBnp3GLw82BDOHRQkQsqbDwF5qOGluxm0h6g==" spinCount="100000" sheet="1" objects="1" scenarios="1" formatColumns="0" formatRows="0" autoFilter="0"/>
  <autoFilter ref="C97:K292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85</v>
      </c>
    </row>
    <row r="4" spans="1:46" s="1" customFormat="1" ht="24.95" customHeight="1">
      <c r="B4" s="19"/>
      <c r="D4" s="104" t="s">
        <v>95</v>
      </c>
      <c r="I4" s="100"/>
      <c r="L4" s="19"/>
      <c r="M4" s="105" t="s">
        <v>10</v>
      </c>
      <c r="AT4" s="16" t="s">
        <v>4</v>
      </c>
    </row>
    <row r="5" spans="1:46" s="1" customFormat="1" ht="6.95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23.25" customHeight="1">
      <c r="B7" s="19"/>
      <c r="E7" s="291" t="str">
        <f>'Rekapitulace stavby'!K6</f>
        <v>Dřevnice, Kašava, km 32,285 - oprava stupně limigrafu a km 34,979 - 35,060, oprava opevnění koryta toku a oprava stupně</v>
      </c>
      <c r="F7" s="292"/>
      <c r="G7" s="292"/>
      <c r="H7" s="292"/>
      <c r="I7" s="100"/>
      <c r="L7" s="19"/>
    </row>
    <row r="8" spans="1:46" s="2" customFormat="1" ht="12" customHeight="1">
      <c r="A8" s="33"/>
      <c r="B8" s="38"/>
      <c r="C8" s="33"/>
      <c r="D8" s="106" t="s">
        <v>96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675</v>
      </c>
      <c r="F9" s="294"/>
      <c r="G9" s="294"/>
      <c r="H9" s="294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27. 10. 2020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27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28</v>
      </c>
      <c r="F15" s="33"/>
      <c r="G15" s="33"/>
      <c r="H15" s="33"/>
      <c r="I15" s="110" t="s">
        <v>29</v>
      </c>
      <c r="J15" s="109" t="s">
        <v>30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31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'Rekapitulace stavby'!E14</f>
        <v>Vyplň údaj</v>
      </c>
      <c r="F18" s="296"/>
      <c r="G18" s="296"/>
      <c r="H18" s="296"/>
      <c r="I18" s="110" t="s">
        <v>29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33</v>
      </c>
      <c r="E20" s="33"/>
      <c r="F20" s="33"/>
      <c r="G20" s="33"/>
      <c r="H20" s="33"/>
      <c r="I20" s="110" t="s">
        <v>26</v>
      </c>
      <c r="J20" s="109" t="s">
        <v>34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35</v>
      </c>
      <c r="F21" s="33"/>
      <c r="G21" s="33"/>
      <c r="H21" s="33"/>
      <c r="I21" s="110" t="s">
        <v>29</v>
      </c>
      <c r="J21" s="109" t="s">
        <v>36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38</v>
      </c>
      <c r="E23" s="33"/>
      <c r="F23" s="33"/>
      <c r="G23" s="33"/>
      <c r="H23" s="33"/>
      <c r="I23" s="110" t="s">
        <v>26</v>
      </c>
      <c r="J23" s="109" t="s">
        <v>34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29</v>
      </c>
      <c r="J24" s="109" t="s">
        <v>36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39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2"/>
      <c r="B27" s="113"/>
      <c r="C27" s="112"/>
      <c r="D27" s="112"/>
      <c r="E27" s="297" t="s">
        <v>19</v>
      </c>
      <c r="F27" s="297"/>
      <c r="G27" s="297"/>
      <c r="H27" s="297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41</v>
      </c>
      <c r="E30" s="33"/>
      <c r="F30" s="33"/>
      <c r="G30" s="33"/>
      <c r="H30" s="33"/>
      <c r="I30" s="107"/>
      <c r="J30" s="119">
        <f>ROUND(J84,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43</v>
      </c>
      <c r="G32" s="33"/>
      <c r="H32" s="33"/>
      <c r="I32" s="121" t="s">
        <v>42</v>
      </c>
      <c r="J32" s="120" t="s">
        <v>44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45</v>
      </c>
      <c r="E33" s="106" t="s">
        <v>46</v>
      </c>
      <c r="F33" s="123">
        <f>ROUND((SUM(BE84:BE168)),  2)</f>
        <v>0</v>
      </c>
      <c r="G33" s="33"/>
      <c r="H33" s="33"/>
      <c r="I33" s="124">
        <v>0.21</v>
      </c>
      <c r="J33" s="123">
        <f>ROUND(((SUM(BE84:BE168))*I33),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6" t="s">
        <v>47</v>
      </c>
      <c r="F34" s="123">
        <f>ROUND((SUM(BF84:BF168)),  2)</f>
        <v>0</v>
      </c>
      <c r="G34" s="33"/>
      <c r="H34" s="33"/>
      <c r="I34" s="124">
        <v>0.15</v>
      </c>
      <c r="J34" s="123">
        <f>ROUND(((SUM(BF84:BF168))*I34),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48</v>
      </c>
      <c r="F35" s="123">
        <f>ROUND((SUM(BG84:BG168)),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6" t="s">
        <v>49</v>
      </c>
      <c r="F36" s="123">
        <f>ROUND((SUM(BH84:BH168)),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6" t="s">
        <v>50</v>
      </c>
      <c r="F37" s="123">
        <f>ROUND((SUM(BI84:BI168)),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98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3.25" customHeight="1">
      <c r="A48" s="33"/>
      <c r="B48" s="34"/>
      <c r="C48" s="35"/>
      <c r="D48" s="35"/>
      <c r="E48" s="289" t="str">
        <f>E7</f>
        <v>Dřevnice, Kašava, km 32,285 - oprava stupně limigrafu a km 34,979 - 35,060, oprava opevnění koryta toku a oprava stupně</v>
      </c>
      <c r="F48" s="290"/>
      <c r="G48" s="290"/>
      <c r="H48" s="290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96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77" t="str">
        <f>E9</f>
        <v>03 - Inventarizace dřevin</v>
      </c>
      <c r="F50" s="288"/>
      <c r="G50" s="288"/>
      <c r="H50" s="288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Kašava</v>
      </c>
      <c r="G52" s="35"/>
      <c r="H52" s="35"/>
      <c r="I52" s="110" t="s">
        <v>23</v>
      </c>
      <c r="J52" s="58" t="str">
        <f>IF(J12="","",J12)</f>
        <v>27. 10. 2020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110" t="s">
        <v>33</v>
      </c>
      <c r="J54" s="31" t="str">
        <f>E21</f>
        <v>Ing. Vít Pučálek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110" t="s">
        <v>38</v>
      </c>
      <c r="J55" s="31" t="str">
        <f>E24</f>
        <v>Ing. Vít Pučálek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99</v>
      </c>
      <c r="D57" s="140"/>
      <c r="E57" s="140"/>
      <c r="F57" s="140"/>
      <c r="G57" s="140"/>
      <c r="H57" s="140"/>
      <c r="I57" s="141"/>
      <c r="J57" s="142" t="s">
        <v>100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43" t="s">
        <v>73</v>
      </c>
      <c r="D59" s="35"/>
      <c r="E59" s="35"/>
      <c r="F59" s="35"/>
      <c r="G59" s="35"/>
      <c r="H59" s="35"/>
      <c r="I59" s="107"/>
      <c r="J59" s="76">
        <f>J84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101</v>
      </c>
    </row>
    <row r="60" spans="1:47" s="9" customFormat="1" ht="24.95" customHeight="1">
      <c r="B60" s="144"/>
      <c r="C60" s="145"/>
      <c r="D60" s="146" t="s">
        <v>206</v>
      </c>
      <c r="E60" s="147"/>
      <c r="F60" s="147"/>
      <c r="G60" s="147"/>
      <c r="H60" s="147"/>
      <c r="I60" s="148"/>
      <c r="J60" s="149">
        <f>J85</f>
        <v>0</v>
      </c>
      <c r="K60" s="145"/>
      <c r="L60" s="150"/>
    </row>
    <row r="61" spans="1:47" s="12" customFormat="1" ht="19.899999999999999" customHeight="1">
      <c r="B61" s="200"/>
      <c r="C61" s="201"/>
      <c r="D61" s="202" t="s">
        <v>207</v>
      </c>
      <c r="E61" s="203"/>
      <c r="F61" s="203"/>
      <c r="G61" s="203"/>
      <c r="H61" s="203"/>
      <c r="I61" s="204"/>
      <c r="J61" s="205">
        <f>J86</f>
        <v>0</v>
      </c>
      <c r="K61" s="201"/>
      <c r="L61" s="206"/>
    </row>
    <row r="62" spans="1:47" s="12" customFormat="1" ht="14.85" customHeight="1">
      <c r="B62" s="200"/>
      <c r="C62" s="201"/>
      <c r="D62" s="202" t="s">
        <v>208</v>
      </c>
      <c r="E62" s="203"/>
      <c r="F62" s="203"/>
      <c r="G62" s="203"/>
      <c r="H62" s="203"/>
      <c r="I62" s="204"/>
      <c r="J62" s="205">
        <f>J87</f>
        <v>0</v>
      </c>
      <c r="K62" s="201"/>
      <c r="L62" s="206"/>
    </row>
    <row r="63" spans="1:47" s="12" customFormat="1" ht="14.85" customHeight="1">
      <c r="B63" s="200"/>
      <c r="C63" s="201"/>
      <c r="D63" s="202" t="s">
        <v>212</v>
      </c>
      <c r="E63" s="203"/>
      <c r="F63" s="203"/>
      <c r="G63" s="203"/>
      <c r="H63" s="203"/>
      <c r="I63" s="204"/>
      <c r="J63" s="205">
        <f>J128</f>
        <v>0</v>
      </c>
      <c r="K63" s="201"/>
      <c r="L63" s="206"/>
    </row>
    <row r="64" spans="1:47" s="12" customFormat="1" ht="14.85" customHeight="1">
      <c r="B64" s="200"/>
      <c r="C64" s="201"/>
      <c r="D64" s="202" t="s">
        <v>214</v>
      </c>
      <c r="E64" s="203"/>
      <c r="F64" s="203"/>
      <c r="G64" s="203"/>
      <c r="H64" s="203"/>
      <c r="I64" s="204"/>
      <c r="J64" s="205">
        <f>J149</f>
        <v>0</v>
      </c>
      <c r="K64" s="201"/>
      <c r="L64" s="206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07"/>
      <c r="J65" s="35"/>
      <c r="K65" s="35"/>
      <c r="L65" s="10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135"/>
      <c r="J66" s="47"/>
      <c r="K66" s="47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138"/>
      <c r="J70" s="49"/>
      <c r="K70" s="49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2" t="s">
        <v>103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3.25" customHeight="1">
      <c r="A74" s="33"/>
      <c r="B74" s="34"/>
      <c r="C74" s="35"/>
      <c r="D74" s="35"/>
      <c r="E74" s="289" t="str">
        <f>E7</f>
        <v>Dřevnice, Kašava, km 32,285 - oprava stupně limigrafu a km 34,979 - 35,060, oprava opevnění koryta toku a oprava stupně</v>
      </c>
      <c r="F74" s="290"/>
      <c r="G74" s="290"/>
      <c r="H74" s="290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96</v>
      </c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277" t="str">
        <f>E9</f>
        <v>03 - Inventarizace dřevin</v>
      </c>
      <c r="F76" s="288"/>
      <c r="G76" s="288"/>
      <c r="H76" s="288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>Kašava</v>
      </c>
      <c r="G78" s="35"/>
      <c r="H78" s="35"/>
      <c r="I78" s="110" t="s">
        <v>23</v>
      </c>
      <c r="J78" s="58" t="str">
        <f>IF(J12="","",J12)</f>
        <v>27. 10. 2020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25</v>
      </c>
      <c r="D80" s="35"/>
      <c r="E80" s="35"/>
      <c r="F80" s="26" t="str">
        <f>E15</f>
        <v>Povodí Moravy, s.p.</v>
      </c>
      <c r="G80" s="35"/>
      <c r="H80" s="35"/>
      <c r="I80" s="110" t="s">
        <v>33</v>
      </c>
      <c r="J80" s="31" t="str">
        <f>E21</f>
        <v>Ing. Vít Pučálek</v>
      </c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31</v>
      </c>
      <c r="D81" s="35"/>
      <c r="E81" s="35"/>
      <c r="F81" s="26" t="str">
        <f>IF(E18="","",E18)</f>
        <v>Vyplň údaj</v>
      </c>
      <c r="G81" s="35"/>
      <c r="H81" s="35"/>
      <c r="I81" s="110" t="s">
        <v>38</v>
      </c>
      <c r="J81" s="31" t="str">
        <f>E24</f>
        <v>Ing. Vít Pučálek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>
      <c r="A83" s="151"/>
      <c r="B83" s="152"/>
      <c r="C83" s="153" t="s">
        <v>104</v>
      </c>
      <c r="D83" s="154" t="s">
        <v>60</v>
      </c>
      <c r="E83" s="154" t="s">
        <v>56</v>
      </c>
      <c r="F83" s="154" t="s">
        <v>57</v>
      </c>
      <c r="G83" s="154" t="s">
        <v>105</v>
      </c>
      <c r="H83" s="154" t="s">
        <v>106</v>
      </c>
      <c r="I83" s="155" t="s">
        <v>107</v>
      </c>
      <c r="J83" s="156" t="s">
        <v>100</v>
      </c>
      <c r="K83" s="157" t="s">
        <v>108</v>
      </c>
      <c r="L83" s="158"/>
      <c r="M83" s="67" t="s">
        <v>19</v>
      </c>
      <c r="N83" s="68" t="s">
        <v>45</v>
      </c>
      <c r="O83" s="68" t="s">
        <v>109</v>
      </c>
      <c r="P83" s="68" t="s">
        <v>110</v>
      </c>
      <c r="Q83" s="68" t="s">
        <v>111</v>
      </c>
      <c r="R83" s="68" t="s">
        <v>112</v>
      </c>
      <c r="S83" s="68" t="s">
        <v>113</v>
      </c>
      <c r="T83" s="69" t="s">
        <v>114</v>
      </c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</row>
    <row r="84" spans="1:65" s="2" customFormat="1" ht="22.9" customHeight="1">
      <c r="A84" s="33"/>
      <c r="B84" s="34"/>
      <c r="C84" s="74" t="s">
        <v>115</v>
      </c>
      <c r="D84" s="35"/>
      <c r="E84" s="35"/>
      <c r="F84" s="35"/>
      <c r="G84" s="35"/>
      <c r="H84" s="35"/>
      <c r="I84" s="107"/>
      <c r="J84" s="159">
        <f>BK84</f>
        <v>0</v>
      </c>
      <c r="K84" s="35"/>
      <c r="L84" s="38"/>
      <c r="M84" s="70"/>
      <c r="N84" s="160"/>
      <c r="O84" s="71"/>
      <c r="P84" s="161">
        <f>P85</f>
        <v>0</v>
      </c>
      <c r="Q84" s="71"/>
      <c r="R84" s="161">
        <f>R85</f>
        <v>0.55268499999999998</v>
      </c>
      <c r="S84" s="71"/>
      <c r="T84" s="162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74</v>
      </c>
      <c r="AU84" s="16" t="s">
        <v>101</v>
      </c>
      <c r="BK84" s="163">
        <f>BK85</f>
        <v>0</v>
      </c>
    </row>
    <row r="85" spans="1:65" s="11" customFormat="1" ht="25.9" customHeight="1">
      <c r="B85" s="164"/>
      <c r="C85" s="165"/>
      <c r="D85" s="166" t="s">
        <v>74</v>
      </c>
      <c r="E85" s="167" t="s">
        <v>226</v>
      </c>
      <c r="F85" s="167" t="s">
        <v>227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</f>
        <v>0</v>
      </c>
      <c r="Q85" s="172"/>
      <c r="R85" s="173">
        <f>R86</f>
        <v>0.55268499999999998</v>
      </c>
      <c r="S85" s="172"/>
      <c r="T85" s="174">
        <f>T86</f>
        <v>0</v>
      </c>
      <c r="AR85" s="175" t="s">
        <v>83</v>
      </c>
      <c r="AT85" s="176" t="s">
        <v>74</v>
      </c>
      <c r="AU85" s="176" t="s">
        <v>75</v>
      </c>
      <c r="AY85" s="175" t="s">
        <v>119</v>
      </c>
      <c r="BK85" s="177">
        <f>BK86</f>
        <v>0</v>
      </c>
    </row>
    <row r="86" spans="1:65" s="11" customFormat="1" ht="22.9" customHeight="1">
      <c r="B86" s="164"/>
      <c r="C86" s="165"/>
      <c r="D86" s="166" t="s">
        <v>74</v>
      </c>
      <c r="E86" s="207" t="s">
        <v>83</v>
      </c>
      <c r="F86" s="207" t="s">
        <v>228</v>
      </c>
      <c r="G86" s="165"/>
      <c r="H86" s="165"/>
      <c r="I86" s="168"/>
      <c r="J86" s="208">
        <f>BK86</f>
        <v>0</v>
      </c>
      <c r="K86" s="165"/>
      <c r="L86" s="170"/>
      <c r="M86" s="171"/>
      <c r="N86" s="172"/>
      <c r="O86" s="172"/>
      <c r="P86" s="173">
        <f>P87+P128+P149</f>
        <v>0</v>
      </c>
      <c r="Q86" s="172"/>
      <c r="R86" s="173">
        <f>R87+R128+R149</f>
        <v>0.55268499999999998</v>
      </c>
      <c r="S86" s="172"/>
      <c r="T86" s="174">
        <f>T87+T128+T149</f>
        <v>0</v>
      </c>
      <c r="AR86" s="175" t="s">
        <v>83</v>
      </c>
      <c r="AT86" s="176" t="s">
        <v>74</v>
      </c>
      <c r="AU86" s="176" t="s">
        <v>83</v>
      </c>
      <c r="AY86" s="175" t="s">
        <v>119</v>
      </c>
      <c r="BK86" s="177">
        <f>BK87+BK128+BK149</f>
        <v>0</v>
      </c>
    </row>
    <row r="87" spans="1:65" s="11" customFormat="1" ht="20.85" customHeight="1">
      <c r="B87" s="164"/>
      <c r="C87" s="165"/>
      <c r="D87" s="166" t="s">
        <v>74</v>
      </c>
      <c r="E87" s="207" t="s">
        <v>169</v>
      </c>
      <c r="F87" s="207" t="s">
        <v>229</v>
      </c>
      <c r="G87" s="165"/>
      <c r="H87" s="165"/>
      <c r="I87" s="168"/>
      <c r="J87" s="208">
        <f>BK87</f>
        <v>0</v>
      </c>
      <c r="K87" s="165"/>
      <c r="L87" s="170"/>
      <c r="M87" s="171"/>
      <c r="N87" s="172"/>
      <c r="O87" s="172"/>
      <c r="P87" s="173">
        <f>SUM(P88:P127)</f>
        <v>0</v>
      </c>
      <c r="Q87" s="172"/>
      <c r="R87" s="173">
        <f>SUM(R88:R127)</f>
        <v>0</v>
      </c>
      <c r="S87" s="172"/>
      <c r="T87" s="174">
        <f>SUM(T88:T127)</f>
        <v>0</v>
      </c>
      <c r="AR87" s="175" t="s">
        <v>83</v>
      </c>
      <c r="AT87" s="176" t="s">
        <v>74</v>
      </c>
      <c r="AU87" s="176" t="s">
        <v>85</v>
      </c>
      <c r="AY87" s="175" t="s">
        <v>119</v>
      </c>
      <c r="BK87" s="177">
        <f>SUM(BK88:BK127)</f>
        <v>0</v>
      </c>
    </row>
    <row r="88" spans="1:65" s="2" customFormat="1" ht="24.2" customHeight="1">
      <c r="A88" s="33"/>
      <c r="B88" s="34"/>
      <c r="C88" s="178" t="s">
        <v>83</v>
      </c>
      <c r="D88" s="178" t="s">
        <v>120</v>
      </c>
      <c r="E88" s="179" t="s">
        <v>676</v>
      </c>
      <c r="F88" s="180" t="s">
        <v>677</v>
      </c>
      <c r="G88" s="181" t="s">
        <v>271</v>
      </c>
      <c r="H88" s="182">
        <v>60</v>
      </c>
      <c r="I88" s="183"/>
      <c r="J88" s="184">
        <f>ROUND(I88*H88,2)</f>
        <v>0</v>
      </c>
      <c r="K88" s="185"/>
      <c r="L88" s="38"/>
      <c r="M88" s="186" t="s">
        <v>19</v>
      </c>
      <c r="N88" s="187" t="s">
        <v>46</v>
      </c>
      <c r="O88" s="63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0" t="s">
        <v>124</v>
      </c>
      <c r="AT88" s="190" t="s">
        <v>120</v>
      </c>
      <c r="AU88" s="190" t="s">
        <v>132</v>
      </c>
      <c r="AY88" s="16" t="s">
        <v>119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6" t="s">
        <v>83</v>
      </c>
      <c r="BK88" s="191">
        <f>ROUND(I88*H88,2)</f>
        <v>0</v>
      </c>
      <c r="BL88" s="16" t="s">
        <v>124</v>
      </c>
      <c r="BM88" s="190" t="s">
        <v>678</v>
      </c>
    </row>
    <row r="89" spans="1:65" s="13" customFormat="1">
      <c r="B89" s="209"/>
      <c r="C89" s="210"/>
      <c r="D89" s="192" t="s">
        <v>234</v>
      </c>
      <c r="E89" s="211" t="s">
        <v>19</v>
      </c>
      <c r="F89" s="212" t="s">
        <v>679</v>
      </c>
      <c r="G89" s="210"/>
      <c r="H89" s="213">
        <v>12</v>
      </c>
      <c r="I89" s="214"/>
      <c r="J89" s="210"/>
      <c r="K89" s="210"/>
      <c r="L89" s="215"/>
      <c r="M89" s="216"/>
      <c r="N89" s="217"/>
      <c r="O89" s="217"/>
      <c r="P89" s="217"/>
      <c r="Q89" s="217"/>
      <c r="R89" s="217"/>
      <c r="S89" s="217"/>
      <c r="T89" s="218"/>
      <c r="AT89" s="219" t="s">
        <v>234</v>
      </c>
      <c r="AU89" s="219" t="s">
        <v>132</v>
      </c>
      <c r="AV89" s="13" t="s">
        <v>85</v>
      </c>
      <c r="AW89" s="13" t="s">
        <v>37</v>
      </c>
      <c r="AX89" s="13" t="s">
        <v>75</v>
      </c>
      <c r="AY89" s="219" t="s">
        <v>119</v>
      </c>
    </row>
    <row r="90" spans="1:65" s="13" customFormat="1">
      <c r="B90" s="209"/>
      <c r="C90" s="210"/>
      <c r="D90" s="192" t="s">
        <v>234</v>
      </c>
      <c r="E90" s="211" t="s">
        <v>19</v>
      </c>
      <c r="F90" s="212" t="s">
        <v>680</v>
      </c>
      <c r="G90" s="210"/>
      <c r="H90" s="213">
        <v>23</v>
      </c>
      <c r="I90" s="214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234</v>
      </c>
      <c r="AU90" s="219" t="s">
        <v>132</v>
      </c>
      <c r="AV90" s="13" t="s">
        <v>85</v>
      </c>
      <c r="AW90" s="13" t="s">
        <v>37</v>
      </c>
      <c r="AX90" s="13" t="s">
        <v>75</v>
      </c>
      <c r="AY90" s="219" t="s">
        <v>119</v>
      </c>
    </row>
    <row r="91" spans="1:65" s="13" customFormat="1">
      <c r="B91" s="209"/>
      <c r="C91" s="210"/>
      <c r="D91" s="192" t="s">
        <v>234</v>
      </c>
      <c r="E91" s="211" t="s">
        <v>19</v>
      </c>
      <c r="F91" s="212" t="s">
        <v>681</v>
      </c>
      <c r="G91" s="210"/>
      <c r="H91" s="213">
        <v>15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234</v>
      </c>
      <c r="AU91" s="219" t="s">
        <v>132</v>
      </c>
      <c r="AV91" s="13" t="s">
        <v>85</v>
      </c>
      <c r="AW91" s="13" t="s">
        <v>37</v>
      </c>
      <c r="AX91" s="13" t="s">
        <v>75</v>
      </c>
      <c r="AY91" s="219" t="s">
        <v>119</v>
      </c>
    </row>
    <row r="92" spans="1:65" s="13" customFormat="1">
      <c r="B92" s="209"/>
      <c r="C92" s="210"/>
      <c r="D92" s="192" t="s">
        <v>234</v>
      </c>
      <c r="E92" s="211" t="s">
        <v>19</v>
      </c>
      <c r="F92" s="212" t="s">
        <v>682</v>
      </c>
      <c r="G92" s="210"/>
      <c r="H92" s="213">
        <v>10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234</v>
      </c>
      <c r="AU92" s="219" t="s">
        <v>132</v>
      </c>
      <c r="AV92" s="13" t="s">
        <v>85</v>
      </c>
      <c r="AW92" s="13" t="s">
        <v>37</v>
      </c>
      <c r="AX92" s="13" t="s">
        <v>75</v>
      </c>
      <c r="AY92" s="219" t="s">
        <v>119</v>
      </c>
    </row>
    <row r="93" spans="1:65" s="14" customFormat="1">
      <c r="B93" s="220"/>
      <c r="C93" s="221"/>
      <c r="D93" s="192" t="s">
        <v>234</v>
      </c>
      <c r="E93" s="222" t="s">
        <v>19</v>
      </c>
      <c r="F93" s="223" t="s">
        <v>238</v>
      </c>
      <c r="G93" s="221"/>
      <c r="H93" s="224">
        <v>60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AT93" s="230" t="s">
        <v>234</v>
      </c>
      <c r="AU93" s="230" t="s">
        <v>132</v>
      </c>
      <c r="AV93" s="14" t="s">
        <v>124</v>
      </c>
      <c r="AW93" s="14" t="s">
        <v>37</v>
      </c>
      <c r="AX93" s="14" t="s">
        <v>83</v>
      </c>
      <c r="AY93" s="230" t="s">
        <v>119</v>
      </c>
    </row>
    <row r="94" spans="1:65" s="2" customFormat="1" ht="14.45" customHeight="1">
      <c r="A94" s="33"/>
      <c r="B94" s="34"/>
      <c r="C94" s="178" t="s">
        <v>85</v>
      </c>
      <c r="D94" s="178" t="s">
        <v>120</v>
      </c>
      <c r="E94" s="179" t="s">
        <v>683</v>
      </c>
      <c r="F94" s="180" t="s">
        <v>684</v>
      </c>
      <c r="G94" s="181" t="s">
        <v>496</v>
      </c>
      <c r="H94" s="182">
        <v>26</v>
      </c>
      <c r="I94" s="183"/>
      <c r="J94" s="184">
        <f>ROUND(I94*H94,2)</f>
        <v>0</v>
      </c>
      <c r="K94" s="185"/>
      <c r="L94" s="38"/>
      <c r="M94" s="186" t="s">
        <v>19</v>
      </c>
      <c r="N94" s="187" t="s">
        <v>46</v>
      </c>
      <c r="O94" s="63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0" t="s">
        <v>124</v>
      </c>
      <c r="AT94" s="190" t="s">
        <v>120</v>
      </c>
      <c r="AU94" s="190" t="s">
        <v>132</v>
      </c>
      <c r="AY94" s="16" t="s">
        <v>119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6" t="s">
        <v>83</v>
      </c>
      <c r="BK94" s="191">
        <f>ROUND(I94*H94,2)</f>
        <v>0</v>
      </c>
      <c r="BL94" s="16" t="s">
        <v>124</v>
      </c>
      <c r="BM94" s="190" t="s">
        <v>685</v>
      </c>
    </row>
    <row r="95" spans="1:65" s="13" customFormat="1">
      <c r="B95" s="209"/>
      <c r="C95" s="210"/>
      <c r="D95" s="192" t="s">
        <v>234</v>
      </c>
      <c r="E95" s="211" t="s">
        <v>19</v>
      </c>
      <c r="F95" s="212" t="s">
        <v>686</v>
      </c>
      <c r="G95" s="210"/>
      <c r="H95" s="213">
        <v>1</v>
      </c>
      <c r="I95" s="214"/>
      <c r="J95" s="210"/>
      <c r="K95" s="210"/>
      <c r="L95" s="215"/>
      <c r="M95" s="216"/>
      <c r="N95" s="217"/>
      <c r="O95" s="217"/>
      <c r="P95" s="217"/>
      <c r="Q95" s="217"/>
      <c r="R95" s="217"/>
      <c r="S95" s="217"/>
      <c r="T95" s="218"/>
      <c r="AT95" s="219" t="s">
        <v>234</v>
      </c>
      <c r="AU95" s="219" t="s">
        <v>132</v>
      </c>
      <c r="AV95" s="13" t="s">
        <v>85</v>
      </c>
      <c r="AW95" s="13" t="s">
        <v>37</v>
      </c>
      <c r="AX95" s="13" t="s">
        <v>75</v>
      </c>
      <c r="AY95" s="219" t="s">
        <v>119</v>
      </c>
    </row>
    <row r="96" spans="1:65" s="13" customFormat="1">
      <c r="B96" s="209"/>
      <c r="C96" s="210"/>
      <c r="D96" s="192" t="s">
        <v>234</v>
      </c>
      <c r="E96" s="211" t="s">
        <v>19</v>
      </c>
      <c r="F96" s="212" t="s">
        <v>687</v>
      </c>
      <c r="G96" s="210"/>
      <c r="H96" s="213">
        <v>5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234</v>
      </c>
      <c r="AU96" s="219" t="s">
        <v>132</v>
      </c>
      <c r="AV96" s="13" t="s">
        <v>85</v>
      </c>
      <c r="AW96" s="13" t="s">
        <v>37</v>
      </c>
      <c r="AX96" s="13" t="s">
        <v>75</v>
      </c>
      <c r="AY96" s="219" t="s">
        <v>119</v>
      </c>
    </row>
    <row r="97" spans="1:65" s="13" customFormat="1">
      <c r="B97" s="209"/>
      <c r="C97" s="210"/>
      <c r="D97" s="192" t="s">
        <v>234</v>
      </c>
      <c r="E97" s="211" t="s">
        <v>19</v>
      </c>
      <c r="F97" s="212" t="s">
        <v>688</v>
      </c>
      <c r="G97" s="210"/>
      <c r="H97" s="213">
        <v>4</v>
      </c>
      <c r="I97" s="214"/>
      <c r="J97" s="210"/>
      <c r="K97" s="210"/>
      <c r="L97" s="215"/>
      <c r="M97" s="216"/>
      <c r="N97" s="217"/>
      <c r="O97" s="217"/>
      <c r="P97" s="217"/>
      <c r="Q97" s="217"/>
      <c r="R97" s="217"/>
      <c r="S97" s="217"/>
      <c r="T97" s="218"/>
      <c r="AT97" s="219" t="s">
        <v>234</v>
      </c>
      <c r="AU97" s="219" t="s">
        <v>132</v>
      </c>
      <c r="AV97" s="13" t="s">
        <v>85</v>
      </c>
      <c r="AW97" s="13" t="s">
        <v>37</v>
      </c>
      <c r="AX97" s="13" t="s">
        <v>75</v>
      </c>
      <c r="AY97" s="219" t="s">
        <v>119</v>
      </c>
    </row>
    <row r="98" spans="1:65" s="13" customFormat="1">
      <c r="B98" s="209"/>
      <c r="C98" s="210"/>
      <c r="D98" s="192" t="s">
        <v>234</v>
      </c>
      <c r="E98" s="211" t="s">
        <v>19</v>
      </c>
      <c r="F98" s="212" t="s">
        <v>689</v>
      </c>
      <c r="G98" s="210"/>
      <c r="H98" s="213">
        <v>1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234</v>
      </c>
      <c r="AU98" s="219" t="s">
        <v>132</v>
      </c>
      <c r="AV98" s="13" t="s">
        <v>85</v>
      </c>
      <c r="AW98" s="13" t="s">
        <v>37</v>
      </c>
      <c r="AX98" s="13" t="s">
        <v>75</v>
      </c>
      <c r="AY98" s="219" t="s">
        <v>119</v>
      </c>
    </row>
    <row r="99" spans="1:65" s="13" customFormat="1">
      <c r="B99" s="209"/>
      <c r="C99" s="210"/>
      <c r="D99" s="192" t="s">
        <v>234</v>
      </c>
      <c r="E99" s="211" t="s">
        <v>19</v>
      </c>
      <c r="F99" s="212" t="s">
        <v>690</v>
      </c>
      <c r="G99" s="210"/>
      <c r="H99" s="213">
        <v>3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234</v>
      </c>
      <c r="AU99" s="219" t="s">
        <v>132</v>
      </c>
      <c r="AV99" s="13" t="s">
        <v>85</v>
      </c>
      <c r="AW99" s="13" t="s">
        <v>37</v>
      </c>
      <c r="AX99" s="13" t="s">
        <v>75</v>
      </c>
      <c r="AY99" s="219" t="s">
        <v>119</v>
      </c>
    </row>
    <row r="100" spans="1:65" s="13" customFormat="1">
      <c r="B100" s="209"/>
      <c r="C100" s="210"/>
      <c r="D100" s="192" t="s">
        <v>234</v>
      </c>
      <c r="E100" s="211" t="s">
        <v>19</v>
      </c>
      <c r="F100" s="212" t="s">
        <v>691</v>
      </c>
      <c r="G100" s="210"/>
      <c r="H100" s="213">
        <v>4</v>
      </c>
      <c r="I100" s="214"/>
      <c r="J100" s="210"/>
      <c r="K100" s="210"/>
      <c r="L100" s="215"/>
      <c r="M100" s="216"/>
      <c r="N100" s="217"/>
      <c r="O100" s="217"/>
      <c r="P100" s="217"/>
      <c r="Q100" s="217"/>
      <c r="R100" s="217"/>
      <c r="S100" s="217"/>
      <c r="T100" s="218"/>
      <c r="AT100" s="219" t="s">
        <v>234</v>
      </c>
      <c r="AU100" s="219" t="s">
        <v>132</v>
      </c>
      <c r="AV100" s="13" t="s">
        <v>85</v>
      </c>
      <c r="AW100" s="13" t="s">
        <v>37</v>
      </c>
      <c r="AX100" s="13" t="s">
        <v>75</v>
      </c>
      <c r="AY100" s="219" t="s">
        <v>119</v>
      </c>
    </row>
    <row r="101" spans="1:65" s="13" customFormat="1">
      <c r="B101" s="209"/>
      <c r="C101" s="210"/>
      <c r="D101" s="192" t="s">
        <v>234</v>
      </c>
      <c r="E101" s="211" t="s">
        <v>19</v>
      </c>
      <c r="F101" s="212" t="s">
        <v>692</v>
      </c>
      <c r="G101" s="210"/>
      <c r="H101" s="213">
        <v>4</v>
      </c>
      <c r="I101" s="214"/>
      <c r="J101" s="210"/>
      <c r="K101" s="210"/>
      <c r="L101" s="215"/>
      <c r="M101" s="216"/>
      <c r="N101" s="217"/>
      <c r="O101" s="217"/>
      <c r="P101" s="217"/>
      <c r="Q101" s="217"/>
      <c r="R101" s="217"/>
      <c r="S101" s="217"/>
      <c r="T101" s="218"/>
      <c r="AT101" s="219" t="s">
        <v>234</v>
      </c>
      <c r="AU101" s="219" t="s">
        <v>132</v>
      </c>
      <c r="AV101" s="13" t="s">
        <v>85</v>
      </c>
      <c r="AW101" s="13" t="s">
        <v>37</v>
      </c>
      <c r="AX101" s="13" t="s">
        <v>75</v>
      </c>
      <c r="AY101" s="219" t="s">
        <v>119</v>
      </c>
    </row>
    <row r="102" spans="1:65" s="13" customFormat="1">
      <c r="B102" s="209"/>
      <c r="C102" s="210"/>
      <c r="D102" s="192" t="s">
        <v>234</v>
      </c>
      <c r="E102" s="211" t="s">
        <v>19</v>
      </c>
      <c r="F102" s="212" t="s">
        <v>693</v>
      </c>
      <c r="G102" s="210"/>
      <c r="H102" s="213">
        <v>1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234</v>
      </c>
      <c r="AU102" s="219" t="s">
        <v>132</v>
      </c>
      <c r="AV102" s="13" t="s">
        <v>85</v>
      </c>
      <c r="AW102" s="13" t="s">
        <v>37</v>
      </c>
      <c r="AX102" s="13" t="s">
        <v>75</v>
      </c>
      <c r="AY102" s="219" t="s">
        <v>119</v>
      </c>
    </row>
    <row r="103" spans="1:65" s="13" customFormat="1">
      <c r="B103" s="209"/>
      <c r="C103" s="210"/>
      <c r="D103" s="192" t="s">
        <v>234</v>
      </c>
      <c r="E103" s="211" t="s">
        <v>19</v>
      </c>
      <c r="F103" s="212" t="s">
        <v>694</v>
      </c>
      <c r="G103" s="210"/>
      <c r="H103" s="213">
        <v>1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234</v>
      </c>
      <c r="AU103" s="219" t="s">
        <v>132</v>
      </c>
      <c r="AV103" s="13" t="s">
        <v>85</v>
      </c>
      <c r="AW103" s="13" t="s">
        <v>37</v>
      </c>
      <c r="AX103" s="13" t="s">
        <v>75</v>
      </c>
      <c r="AY103" s="219" t="s">
        <v>119</v>
      </c>
    </row>
    <row r="104" spans="1:65" s="13" customFormat="1">
      <c r="B104" s="209"/>
      <c r="C104" s="210"/>
      <c r="D104" s="192" t="s">
        <v>234</v>
      </c>
      <c r="E104" s="211" t="s">
        <v>19</v>
      </c>
      <c r="F104" s="212" t="s">
        <v>695</v>
      </c>
      <c r="G104" s="210"/>
      <c r="H104" s="213">
        <v>1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234</v>
      </c>
      <c r="AU104" s="219" t="s">
        <v>132</v>
      </c>
      <c r="AV104" s="13" t="s">
        <v>85</v>
      </c>
      <c r="AW104" s="13" t="s">
        <v>37</v>
      </c>
      <c r="AX104" s="13" t="s">
        <v>75</v>
      </c>
      <c r="AY104" s="219" t="s">
        <v>119</v>
      </c>
    </row>
    <row r="105" spans="1:65" s="13" customFormat="1">
      <c r="B105" s="209"/>
      <c r="C105" s="210"/>
      <c r="D105" s="192" t="s">
        <v>234</v>
      </c>
      <c r="E105" s="211" t="s">
        <v>19</v>
      </c>
      <c r="F105" s="212" t="s">
        <v>696</v>
      </c>
      <c r="G105" s="210"/>
      <c r="H105" s="213">
        <v>1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234</v>
      </c>
      <c r="AU105" s="219" t="s">
        <v>132</v>
      </c>
      <c r="AV105" s="13" t="s">
        <v>85</v>
      </c>
      <c r="AW105" s="13" t="s">
        <v>37</v>
      </c>
      <c r="AX105" s="13" t="s">
        <v>75</v>
      </c>
      <c r="AY105" s="219" t="s">
        <v>119</v>
      </c>
    </row>
    <row r="106" spans="1:65" s="14" customFormat="1">
      <c r="B106" s="220"/>
      <c r="C106" s="221"/>
      <c r="D106" s="192" t="s">
        <v>234</v>
      </c>
      <c r="E106" s="222" t="s">
        <v>19</v>
      </c>
      <c r="F106" s="223" t="s">
        <v>238</v>
      </c>
      <c r="G106" s="221"/>
      <c r="H106" s="224">
        <v>26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234</v>
      </c>
      <c r="AU106" s="230" t="s">
        <v>132</v>
      </c>
      <c r="AV106" s="14" t="s">
        <v>124</v>
      </c>
      <c r="AW106" s="14" t="s">
        <v>37</v>
      </c>
      <c r="AX106" s="14" t="s">
        <v>83</v>
      </c>
      <c r="AY106" s="230" t="s">
        <v>119</v>
      </c>
    </row>
    <row r="107" spans="1:65" s="2" customFormat="1" ht="14.45" customHeight="1">
      <c r="A107" s="33"/>
      <c r="B107" s="34"/>
      <c r="C107" s="178" t="s">
        <v>132</v>
      </c>
      <c r="D107" s="178" t="s">
        <v>120</v>
      </c>
      <c r="E107" s="179" t="s">
        <v>697</v>
      </c>
      <c r="F107" s="180" t="s">
        <v>698</v>
      </c>
      <c r="G107" s="181" t="s">
        <v>496</v>
      </c>
      <c r="H107" s="182">
        <v>4</v>
      </c>
      <c r="I107" s="183"/>
      <c r="J107" s="184">
        <f>ROUND(I107*H107,2)</f>
        <v>0</v>
      </c>
      <c r="K107" s="185"/>
      <c r="L107" s="38"/>
      <c r="M107" s="186" t="s">
        <v>19</v>
      </c>
      <c r="N107" s="187" t="s">
        <v>46</v>
      </c>
      <c r="O107" s="63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0" t="s">
        <v>124</v>
      </c>
      <c r="AT107" s="190" t="s">
        <v>120</v>
      </c>
      <c r="AU107" s="190" t="s">
        <v>132</v>
      </c>
      <c r="AY107" s="16" t="s">
        <v>119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6" t="s">
        <v>83</v>
      </c>
      <c r="BK107" s="191">
        <f>ROUND(I107*H107,2)</f>
        <v>0</v>
      </c>
      <c r="BL107" s="16" t="s">
        <v>124</v>
      </c>
      <c r="BM107" s="190" t="s">
        <v>699</v>
      </c>
    </row>
    <row r="108" spans="1:65" s="13" customFormat="1">
      <c r="B108" s="209"/>
      <c r="C108" s="210"/>
      <c r="D108" s="192" t="s">
        <v>234</v>
      </c>
      <c r="E108" s="211" t="s">
        <v>19</v>
      </c>
      <c r="F108" s="212" t="s">
        <v>700</v>
      </c>
      <c r="G108" s="210"/>
      <c r="H108" s="213">
        <v>1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234</v>
      </c>
      <c r="AU108" s="219" t="s">
        <v>132</v>
      </c>
      <c r="AV108" s="13" t="s">
        <v>85</v>
      </c>
      <c r="AW108" s="13" t="s">
        <v>37</v>
      </c>
      <c r="AX108" s="13" t="s">
        <v>75</v>
      </c>
      <c r="AY108" s="219" t="s">
        <v>119</v>
      </c>
    </row>
    <row r="109" spans="1:65" s="13" customFormat="1">
      <c r="B109" s="209"/>
      <c r="C109" s="210"/>
      <c r="D109" s="192" t="s">
        <v>234</v>
      </c>
      <c r="E109" s="211" t="s">
        <v>19</v>
      </c>
      <c r="F109" s="212" t="s">
        <v>701</v>
      </c>
      <c r="G109" s="210"/>
      <c r="H109" s="213">
        <v>1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234</v>
      </c>
      <c r="AU109" s="219" t="s">
        <v>132</v>
      </c>
      <c r="AV109" s="13" t="s">
        <v>85</v>
      </c>
      <c r="AW109" s="13" t="s">
        <v>37</v>
      </c>
      <c r="AX109" s="13" t="s">
        <v>75</v>
      </c>
      <c r="AY109" s="219" t="s">
        <v>119</v>
      </c>
    </row>
    <row r="110" spans="1:65" s="13" customFormat="1">
      <c r="B110" s="209"/>
      <c r="C110" s="210"/>
      <c r="D110" s="192" t="s">
        <v>234</v>
      </c>
      <c r="E110" s="211" t="s">
        <v>19</v>
      </c>
      <c r="F110" s="212" t="s">
        <v>702</v>
      </c>
      <c r="G110" s="210"/>
      <c r="H110" s="213">
        <v>1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234</v>
      </c>
      <c r="AU110" s="219" t="s">
        <v>132</v>
      </c>
      <c r="AV110" s="13" t="s">
        <v>85</v>
      </c>
      <c r="AW110" s="13" t="s">
        <v>37</v>
      </c>
      <c r="AX110" s="13" t="s">
        <v>75</v>
      </c>
      <c r="AY110" s="219" t="s">
        <v>119</v>
      </c>
    </row>
    <row r="111" spans="1:65" s="13" customFormat="1">
      <c r="B111" s="209"/>
      <c r="C111" s="210"/>
      <c r="D111" s="192" t="s">
        <v>234</v>
      </c>
      <c r="E111" s="211" t="s">
        <v>19</v>
      </c>
      <c r="F111" s="212" t="s">
        <v>703</v>
      </c>
      <c r="G111" s="210"/>
      <c r="H111" s="213">
        <v>1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234</v>
      </c>
      <c r="AU111" s="219" t="s">
        <v>132</v>
      </c>
      <c r="AV111" s="13" t="s">
        <v>85</v>
      </c>
      <c r="AW111" s="13" t="s">
        <v>37</v>
      </c>
      <c r="AX111" s="13" t="s">
        <v>75</v>
      </c>
      <c r="AY111" s="219" t="s">
        <v>119</v>
      </c>
    </row>
    <row r="112" spans="1:65" s="14" customFormat="1">
      <c r="B112" s="220"/>
      <c r="C112" s="221"/>
      <c r="D112" s="192" t="s">
        <v>234</v>
      </c>
      <c r="E112" s="222" t="s">
        <v>19</v>
      </c>
      <c r="F112" s="223" t="s">
        <v>238</v>
      </c>
      <c r="G112" s="221"/>
      <c r="H112" s="224">
        <v>4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234</v>
      </c>
      <c r="AU112" s="230" t="s">
        <v>132</v>
      </c>
      <c r="AV112" s="14" t="s">
        <v>124</v>
      </c>
      <c r="AW112" s="14" t="s">
        <v>37</v>
      </c>
      <c r="AX112" s="14" t="s">
        <v>83</v>
      </c>
      <c r="AY112" s="230" t="s">
        <v>119</v>
      </c>
    </row>
    <row r="113" spans="1:65" s="2" customFormat="1" ht="14.45" customHeight="1">
      <c r="A113" s="33"/>
      <c r="B113" s="34"/>
      <c r="C113" s="178" t="s">
        <v>124</v>
      </c>
      <c r="D113" s="178" t="s">
        <v>120</v>
      </c>
      <c r="E113" s="179" t="s">
        <v>704</v>
      </c>
      <c r="F113" s="180" t="s">
        <v>705</v>
      </c>
      <c r="G113" s="181" t="s">
        <v>496</v>
      </c>
      <c r="H113" s="182">
        <v>4</v>
      </c>
      <c r="I113" s="183"/>
      <c r="J113" s="184">
        <f>ROUND(I113*H113,2)</f>
        <v>0</v>
      </c>
      <c r="K113" s="185"/>
      <c r="L113" s="38"/>
      <c r="M113" s="186" t="s">
        <v>19</v>
      </c>
      <c r="N113" s="187" t="s">
        <v>46</v>
      </c>
      <c r="O113" s="63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0" t="s">
        <v>124</v>
      </c>
      <c r="AT113" s="190" t="s">
        <v>120</v>
      </c>
      <c r="AU113" s="190" t="s">
        <v>132</v>
      </c>
      <c r="AY113" s="16" t="s">
        <v>119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6" t="s">
        <v>83</v>
      </c>
      <c r="BK113" s="191">
        <f>ROUND(I113*H113,2)</f>
        <v>0</v>
      </c>
      <c r="BL113" s="16" t="s">
        <v>124</v>
      </c>
      <c r="BM113" s="190" t="s">
        <v>706</v>
      </c>
    </row>
    <row r="114" spans="1:65" s="13" customFormat="1">
      <c r="B114" s="209"/>
      <c r="C114" s="210"/>
      <c r="D114" s="192" t="s">
        <v>234</v>
      </c>
      <c r="E114" s="211" t="s">
        <v>19</v>
      </c>
      <c r="F114" s="212" t="s">
        <v>689</v>
      </c>
      <c r="G114" s="210"/>
      <c r="H114" s="213">
        <v>1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234</v>
      </c>
      <c r="AU114" s="219" t="s">
        <v>132</v>
      </c>
      <c r="AV114" s="13" t="s">
        <v>85</v>
      </c>
      <c r="AW114" s="13" t="s">
        <v>37</v>
      </c>
      <c r="AX114" s="13" t="s">
        <v>75</v>
      </c>
      <c r="AY114" s="219" t="s">
        <v>119</v>
      </c>
    </row>
    <row r="115" spans="1:65" s="13" customFormat="1">
      <c r="B115" s="209"/>
      <c r="C115" s="210"/>
      <c r="D115" s="192" t="s">
        <v>234</v>
      </c>
      <c r="E115" s="211" t="s">
        <v>19</v>
      </c>
      <c r="F115" s="212" t="s">
        <v>693</v>
      </c>
      <c r="G115" s="210"/>
      <c r="H115" s="213">
        <v>1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234</v>
      </c>
      <c r="AU115" s="219" t="s">
        <v>132</v>
      </c>
      <c r="AV115" s="13" t="s">
        <v>85</v>
      </c>
      <c r="AW115" s="13" t="s">
        <v>37</v>
      </c>
      <c r="AX115" s="13" t="s">
        <v>75</v>
      </c>
      <c r="AY115" s="219" t="s">
        <v>119</v>
      </c>
    </row>
    <row r="116" spans="1:65" s="13" customFormat="1">
      <c r="B116" s="209"/>
      <c r="C116" s="210"/>
      <c r="D116" s="192" t="s">
        <v>234</v>
      </c>
      <c r="E116" s="211" t="s">
        <v>19</v>
      </c>
      <c r="F116" s="212" t="s">
        <v>694</v>
      </c>
      <c r="G116" s="210"/>
      <c r="H116" s="213">
        <v>1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234</v>
      </c>
      <c r="AU116" s="219" t="s">
        <v>132</v>
      </c>
      <c r="AV116" s="13" t="s">
        <v>85</v>
      </c>
      <c r="AW116" s="13" t="s">
        <v>37</v>
      </c>
      <c r="AX116" s="13" t="s">
        <v>75</v>
      </c>
      <c r="AY116" s="219" t="s">
        <v>119</v>
      </c>
    </row>
    <row r="117" spans="1:65" s="13" customFormat="1">
      <c r="B117" s="209"/>
      <c r="C117" s="210"/>
      <c r="D117" s="192" t="s">
        <v>234</v>
      </c>
      <c r="E117" s="211" t="s">
        <v>19</v>
      </c>
      <c r="F117" s="212" t="s">
        <v>696</v>
      </c>
      <c r="G117" s="210"/>
      <c r="H117" s="213">
        <v>1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234</v>
      </c>
      <c r="AU117" s="219" t="s">
        <v>132</v>
      </c>
      <c r="AV117" s="13" t="s">
        <v>85</v>
      </c>
      <c r="AW117" s="13" t="s">
        <v>37</v>
      </c>
      <c r="AX117" s="13" t="s">
        <v>75</v>
      </c>
      <c r="AY117" s="219" t="s">
        <v>119</v>
      </c>
    </row>
    <row r="118" spans="1:65" s="14" customFormat="1">
      <c r="B118" s="220"/>
      <c r="C118" s="221"/>
      <c r="D118" s="192" t="s">
        <v>234</v>
      </c>
      <c r="E118" s="222" t="s">
        <v>19</v>
      </c>
      <c r="F118" s="223" t="s">
        <v>238</v>
      </c>
      <c r="G118" s="221"/>
      <c r="H118" s="224">
        <v>4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234</v>
      </c>
      <c r="AU118" s="230" t="s">
        <v>132</v>
      </c>
      <c r="AV118" s="14" t="s">
        <v>124</v>
      </c>
      <c r="AW118" s="14" t="s">
        <v>37</v>
      </c>
      <c r="AX118" s="14" t="s">
        <v>83</v>
      </c>
      <c r="AY118" s="230" t="s">
        <v>119</v>
      </c>
    </row>
    <row r="119" spans="1:65" s="2" customFormat="1" ht="14.45" customHeight="1">
      <c r="A119" s="33"/>
      <c r="B119" s="34"/>
      <c r="C119" s="178" t="s">
        <v>118</v>
      </c>
      <c r="D119" s="178" t="s">
        <v>120</v>
      </c>
      <c r="E119" s="179" t="s">
        <v>707</v>
      </c>
      <c r="F119" s="180" t="s">
        <v>708</v>
      </c>
      <c r="G119" s="181" t="s">
        <v>496</v>
      </c>
      <c r="H119" s="182">
        <v>13</v>
      </c>
      <c r="I119" s="183"/>
      <c r="J119" s="184">
        <f>ROUND(I119*H119,2)</f>
        <v>0</v>
      </c>
      <c r="K119" s="185"/>
      <c r="L119" s="38"/>
      <c r="M119" s="186" t="s">
        <v>19</v>
      </c>
      <c r="N119" s="187" t="s">
        <v>46</v>
      </c>
      <c r="O119" s="63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0" t="s">
        <v>124</v>
      </c>
      <c r="AT119" s="190" t="s">
        <v>120</v>
      </c>
      <c r="AU119" s="190" t="s">
        <v>132</v>
      </c>
      <c r="AY119" s="16" t="s">
        <v>119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6" t="s">
        <v>83</v>
      </c>
      <c r="BK119" s="191">
        <f>ROUND(I119*H119,2)</f>
        <v>0</v>
      </c>
      <c r="BL119" s="16" t="s">
        <v>124</v>
      </c>
      <c r="BM119" s="190" t="s">
        <v>709</v>
      </c>
    </row>
    <row r="120" spans="1:65" s="13" customFormat="1">
      <c r="B120" s="209"/>
      <c r="C120" s="210"/>
      <c r="D120" s="192" t="s">
        <v>234</v>
      </c>
      <c r="E120" s="211" t="s">
        <v>19</v>
      </c>
      <c r="F120" s="212" t="s">
        <v>710</v>
      </c>
      <c r="G120" s="210"/>
      <c r="H120" s="213">
        <v>7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234</v>
      </c>
      <c r="AU120" s="219" t="s">
        <v>132</v>
      </c>
      <c r="AV120" s="13" t="s">
        <v>85</v>
      </c>
      <c r="AW120" s="13" t="s">
        <v>37</v>
      </c>
      <c r="AX120" s="13" t="s">
        <v>75</v>
      </c>
      <c r="AY120" s="219" t="s">
        <v>119</v>
      </c>
    </row>
    <row r="121" spans="1:65" s="13" customFormat="1">
      <c r="B121" s="209"/>
      <c r="C121" s="210"/>
      <c r="D121" s="192" t="s">
        <v>234</v>
      </c>
      <c r="E121" s="211" t="s">
        <v>19</v>
      </c>
      <c r="F121" s="212" t="s">
        <v>711</v>
      </c>
      <c r="G121" s="210"/>
      <c r="H121" s="213">
        <v>6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234</v>
      </c>
      <c r="AU121" s="219" t="s">
        <v>132</v>
      </c>
      <c r="AV121" s="13" t="s">
        <v>85</v>
      </c>
      <c r="AW121" s="13" t="s">
        <v>37</v>
      </c>
      <c r="AX121" s="13" t="s">
        <v>75</v>
      </c>
      <c r="AY121" s="219" t="s">
        <v>119</v>
      </c>
    </row>
    <row r="122" spans="1:65" s="14" customFormat="1">
      <c r="B122" s="220"/>
      <c r="C122" s="221"/>
      <c r="D122" s="192" t="s">
        <v>234</v>
      </c>
      <c r="E122" s="222" t="s">
        <v>19</v>
      </c>
      <c r="F122" s="223" t="s">
        <v>238</v>
      </c>
      <c r="G122" s="221"/>
      <c r="H122" s="224">
        <v>13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234</v>
      </c>
      <c r="AU122" s="230" t="s">
        <v>132</v>
      </c>
      <c r="AV122" s="14" t="s">
        <v>124</v>
      </c>
      <c r="AW122" s="14" t="s">
        <v>37</v>
      </c>
      <c r="AX122" s="14" t="s">
        <v>83</v>
      </c>
      <c r="AY122" s="230" t="s">
        <v>119</v>
      </c>
    </row>
    <row r="123" spans="1:65" s="2" customFormat="1" ht="14.45" customHeight="1">
      <c r="A123" s="33"/>
      <c r="B123" s="34"/>
      <c r="C123" s="178" t="s">
        <v>145</v>
      </c>
      <c r="D123" s="178" t="s">
        <v>120</v>
      </c>
      <c r="E123" s="179" t="s">
        <v>712</v>
      </c>
      <c r="F123" s="180" t="s">
        <v>713</v>
      </c>
      <c r="G123" s="181" t="s">
        <v>496</v>
      </c>
      <c r="H123" s="182">
        <v>1</v>
      </c>
      <c r="I123" s="183"/>
      <c r="J123" s="184">
        <f>ROUND(I123*H123,2)</f>
        <v>0</v>
      </c>
      <c r="K123" s="185"/>
      <c r="L123" s="38"/>
      <c r="M123" s="186" t="s">
        <v>19</v>
      </c>
      <c r="N123" s="187" t="s">
        <v>46</v>
      </c>
      <c r="O123" s="63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0" t="s">
        <v>124</v>
      </c>
      <c r="AT123" s="190" t="s">
        <v>120</v>
      </c>
      <c r="AU123" s="190" t="s">
        <v>132</v>
      </c>
      <c r="AY123" s="16" t="s">
        <v>119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6" t="s">
        <v>83</v>
      </c>
      <c r="BK123" s="191">
        <f>ROUND(I123*H123,2)</f>
        <v>0</v>
      </c>
      <c r="BL123" s="16" t="s">
        <v>124</v>
      </c>
      <c r="BM123" s="190" t="s">
        <v>714</v>
      </c>
    </row>
    <row r="124" spans="1:65" s="13" customFormat="1">
      <c r="B124" s="209"/>
      <c r="C124" s="210"/>
      <c r="D124" s="192" t="s">
        <v>234</v>
      </c>
      <c r="E124" s="211" t="s">
        <v>19</v>
      </c>
      <c r="F124" s="212" t="s">
        <v>703</v>
      </c>
      <c r="G124" s="210"/>
      <c r="H124" s="213">
        <v>1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234</v>
      </c>
      <c r="AU124" s="219" t="s">
        <v>132</v>
      </c>
      <c r="AV124" s="13" t="s">
        <v>85</v>
      </c>
      <c r="AW124" s="13" t="s">
        <v>37</v>
      </c>
      <c r="AX124" s="13" t="s">
        <v>75</v>
      </c>
      <c r="AY124" s="219" t="s">
        <v>119</v>
      </c>
    </row>
    <row r="125" spans="1:65" s="14" customFormat="1">
      <c r="B125" s="220"/>
      <c r="C125" s="221"/>
      <c r="D125" s="192" t="s">
        <v>234</v>
      </c>
      <c r="E125" s="222" t="s">
        <v>19</v>
      </c>
      <c r="F125" s="223" t="s">
        <v>238</v>
      </c>
      <c r="G125" s="221"/>
      <c r="H125" s="224">
        <v>1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234</v>
      </c>
      <c r="AU125" s="230" t="s">
        <v>132</v>
      </c>
      <c r="AV125" s="14" t="s">
        <v>124</v>
      </c>
      <c r="AW125" s="14" t="s">
        <v>37</v>
      </c>
      <c r="AX125" s="14" t="s">
        <v>83</v>
      </c>
      <c r="AY125" s="230" t="s">
        <v>119</v>
      </c>
    </row>
    <row r="126" spans="1:65" s="2" customFormat="1" ht="14.45" customHeight="1">
      <c r="A126" s="33"/>
      <c r="B126" s="34"/>
      <c r="C126" s="178" t="s">
        <v>149</v>
      </c>
      <c r="D126" s="178" t="s">
        <v>120</v>
      </c>
      <c r="E126" s="179" t="s">
        <v>715</v>
      </c>
      <c r="F126" s="180" t="s">
        <v>716</v>
      </c>
      <c r="G126" s="181" t="s">
        <v>123</v>
      </c>
      <c r="H126" s="182">
        <v>1</v>
      </c>
      <c r="I126" s="183"/>
      <c r="J126" s="184">
        <f>ROUND(I126*H126,2)</f>
        <v>0</v>
      </c>
      <c r="K126" s="185"/>
      <c r="L126" s="38"/>
      <c r="M126" s="186" t="s">
        <v>19</v>
      </c>
      <c r="N126" s="187" t="s">
        <v>46</v>
      </c>
      <c r="O126" s="63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0" t="s">
        <v>124</v>
      </c>
      <c r="AT126" s="190" t="s">
        <v>120</v>
      </c>
      <c r="AU126" s="190" t="s">
        <v>132</v>
      </c>
      <c r="AY126" s="16" t="s">
        <v>119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83</v>
      </c>
      <c r="BK126" s="191">
        <f>ROUND(I126*H126,2)</f>
        <v>0</v>
      </c>
      <c r="BL126" s="16" t="s">
        <v>124</v>
      </c>
      <c r="BM126" s="190" t="s">
        <v>717</v>
      </c>
    </row>
    <row r="127" spans="1:65" s="2" customFormat="1" ht="19.5">
      <c r="A127" s="33"/>
      <c r="B127" s="34"/>
      <c r="C127" s="35"/>
      <c r="D127" s="192" t="s">
        <v>126</v>
      </c>
      <c r="E127" s="35"/>
      <c r="F127" s="193" t="s">
        <v>718</v>
      </c>
      <c r="G127" s="35"/>
      <c r="H127" s="35"/>
      <c r="I127" s="107"/>
      <c r="J127" s="35"/>
      <c r="K127" s="35"/>
      <c r="L127" s="38"/>
      <c r="M127" s="194"/>
      <c r="N127" s="195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126</v>
      </c>
      <c r="AU127" s="16" t="s">
        <v>132</v>
      </c>
    </row>
    <row r="128" spans="1:65" s="11" customFormat="1" ht="20.85" customHeight="1">
      <c r="B128" s="164"/>
      <c r="C128" s="165"/>
      <c r="D128" s="166" t="s">
        <v>74</v>
      </c>
      <c r="E128" s="207" t="s">
        <v>191</v>
      </c>
      <c r="F128" s="207" t="s">
        <v>284</v>
      </c>
      <c r="G128" s="165"/>
      <c r="H128" s="165"/>
      <c r="I128" s="168"/>
      <c r="J128" s="208">
        <f>BK128</f>
        <v>0</v>
      </c>
      <c r="K128" s="165"/>
      <c r="L128" s="170"/>
      <c r="M128" s="171"/>
      <c r="N128" s="172"/>
      <c r="O128" s="172"/>
      <c r="P128" s="173">
        <f>SUM(P129:P148)</f>
        <v>0</v>
      </c>
      <c r="Q128" s="172"/>
      <c r="R128" s="173">
        <f>SUM(R129:R148)</f>
        <v>0</v>
      </c>
      <c r="S128" s="172"/>
      <c r="T128" s="174">
        <f>SUM(T129:T148)</f>
        <v>0</v>
      </c>
      <c r="AR128" s="175" t="s">
        <v>83</v>
      </c>
      <c r="AT128" s="176" t="s">
        <v>74</v>
      </c>
      <c r="AU128" s="176" t="s">
        <v>85</v>
      </c>
      <c r="AY128" s="175" t="s">
        <v>119</v>
      </c>
      <c r="BK128" s="177">
        <f>SUM(BK129:BK148)</f>
        <v>0</v>
      </c>
    </row>
    <row r="129" spans="1:65" s="2" customFormat="1" ht="24.2" customHeight="1">
      <c r="A129" s="33"/>
      <c r="B129" s="34"/>
      <c r="C129" s="178" t="s">
        <v>154</v>
      </c>
      <c r="D129" s="178" t="s">
        <v>120</v>
      </c>
      <c r="E129" s="179" t="s">
        <v>719</v>
      </c>
      <c r="F129" s="180" t="s">
        <v>720</v>
      </c>
      <c r="G129" s="181" t="s">
        <v>496</v>
      </c>
      <c r="H129" s="182">
        <v>4</v>
      </c>
      <c r="I129" s="183"/>
      <c r="J129" s="184">
        <f>ROUND(I129*H129,2)</f>
        <v>0</v>
      </c>
      <c r="K129" s="185"/>
      <c r="L129" s="38"/>
      <c r="M129" s="186" t="s">
        <v>19</v>
      </c>
      <c r="N129" s="187" t="s">
        <v>46</v>
      </c>
      <c r="O129" s="63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0" t="s">
        <v>124</v>
      </c>
      <c r="AT129" s="190" t="s">
        <v>120</v>
      </c>
      <c r="AU129" s="190" t="s">
        <v>132</v>
      </c>
      <c r="AY129" s="16" t="s">
        <v>119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83</v>
      </c>
      <c r="BK129" s="191">
        <f>ROUND(I129*H129,2)</f>
        <v>0</v>
      </c>
      <c r="BL129" s="16" t="s">
        <v>124</v>
      </c>
      <c r="BM129" s="190" t="s">
        <v>721</v>
      </c>
    </row>
    <row r="130" spans="1:65" s="13" customFormat="1">
      <c r="B130" s="209"/>
      <c r="C130" s="210"/>
      <c r="D130" s="192" t="s">
        <v>234</v>
      </c>
      <c r="E130" s="211" t="s">
        <v>19</v>
      </c>
      <c r="F130" s="212" t="s">
        <v>689</v>
      </c>
      <c r="G130" s="210"/>
      <c r="H130" s="213">
        <v>1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234</v>
      </c>
      <c r="AU130" s="219" t="s">
        <v>132</v>
      </c>
      <c r="AV130" s="13" t="s">
        <v>85</v>
      </c>
      <c r="AW130" s="13" t="s">
        <v>37</v>
      </c>
      <c r="AX130" s="13" t="s">
        <v>75</v>
      </c>
      <c r="AY130" s="219" t="s">
        <v>119</v>
      </c>
    </row>
    <row r="131" spans="1:65" s="13" customFormat="1">
      <c r="B131" s="209"/>
      <c r="C131" s="210"/>
      <c r="D131" s="192" t="s">
        <v>234</v>
      </c>
      <c r="E131" s="211" t="s">
        <v>19</v>
      </c>
      <c r="F131" s="212" t="s">
        <v>693</v>
      </c>
      <c r="G131" s="210"/>
      <c r="H131" s="213">
        <v>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234</v>
      </c>
      <c r="AU131" s="219" t="s">
        <v>132</v>
      </c>
      <c r="AV131" s="13" t="s">
        <v>85</v>
      </c>
      <c r="AW131" s="13" t="s">
        <v>37</v>
      </c>
      <c r="AX131" s="13" t="s">
        <v>75</v>
      </c>
      <c r="AY131" s="219" t="s">
        <v>119</v>
      </c>
    </row>
    <row r="132" spans="1:65" s="13" customFormat="1">
      <c r="B132" s="209"/>
      <c r="C132" s="210"/>
      <c r="D132" s="192" t="s">
        <v>234</v>
      </c>
      <c r="E132" s="211" t="s">
        <v>19</v>
      </c>
      <c r="F132" s="212" t="s">
        <v>694</v>
      </c>
      <c r="G132" s="210"/>
      <c r="H132" s="213">
        <v>1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234</v>
      </c>
      <c r="AU132" s="219" t="s">
        <v>132</v>
      </c>
      <c r="AV132" s="13" t="s">
        <v>85</v>
      </c>
      <c r="AW132" s="13" t="s">
        <v>37</v>
      </c>
      <c r="AX132" s="13" t="s">
        <v>75</v>
      </c>
      <c r="AY132" s="219" t="s">
        <v>119</v>
      </c>
    </row>
    <row r="133" spans="1:65" s="13" customFormat="1">
      <c r="B133" s="209"/>
      <c r="C133" s="210"/>
      <c r="D133" s="192" t="s">
        <v>234</v>
      </c>
      <c r="E133" s="211" t="s">
        <v>19</v>
      </c>
      <c r="F133" s="212" t="s">
        <v>696</v>
      </c>
      <c r="G133" s="210"/>
      <c r="H133" s="213">
        <v>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234</v>
      </c>
      <c r="AU133" s="219" t="s">
        <v>132</v>
      </c>
      <c r="AV133" s="13" t="s">
        <v>85</v>
      </c>
      <c r="AW133" s="13" t="s">
        <v>37</v>
      </c>
      <c r="AX133" s="13" t="s">
        <v>75</v>
      </c>
      <c r="AY133" s="219" t="s">
        <v>119</v>
      </c>
    </row>
    <row r="134" spans="1:65" s="14" customFormat="1">
      <c r="B134" s="220"/>
      <c r="C134" s="221"/>
      <c r="D134" s="192" t="s">
        <v>234</v>
      </c>
      <c r="E134" s="222" t="s">
        <v>19</v>
      </c>
      <c r="F134" s="223" t="s">
        <v>238</v>
      </c>
      <c r="G134" s="221"/>
      <c r="H134" s="224">
        <v>4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234</v>
      </c>
      <c r="AU134" s="230" t="s">
        <v>132</v>
      </c>
      <c r="AV134" s="14" t="s">
        <v>124</v>
      </c>
      <c r="AW134" s="14" t="s">
        <v>37</v>
      </c>
      <c r="AX134" s="14" t="s">
        <v>83</v>
      </c>
      <c r="AY134" s="230" t="s">
        <v>119</v>
      </c>
    </row>
    <row r="135" spans="1:65" s="2" customFormat="1" ht="24.2" customHeight="1">
      <c r="A135" s="33"/>
      <c r="B135" s="34"/>
      <c r="C135" s="178" t="s">
        <v>159</v>
      </c>
      <c r="D135" s="178" t="s">
        <v>120</v>
      </c>
      <c r="E135" s="179" t="s">
        <v>722</v>
      </c>
      <c r="F135" s="180" t="s">
        <v>723</v>
      </c>
      <c r="G135" s="181" t="s">
        <v>496</v>
      </c>
      <c r="H135" s="182">
        <v>13</v>
      </c>
      <c r="I135" s="183"/>
      <c r="J135" s="184">
        <f>ROUND(I135*H135,2)</f>
        <v>0</v>
      </c>
      <c r="K135" s="185"/>
      <c r="L135" s="38"/>
      <c r="M135" s="186" t="s">
        <v>19</v>
      </c>
      <c r="N135" s="187" t="s">
        <v>46</v>
      </c>
      <c r="O135" s="63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0" t="s">
        <v>124</v>
      </c>
      <c r="AT135" s="190" t="s">
        <v>120</v>
      </c>
      <c r="AU135" s="190" t="s">
        <v>132</v>
      </c>
      <c r="AY135" s="16" t="s">
        <v>119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6" t="s">
        <v>83</v>
      </c>
      <c r="BK135" s="191">
        <f>ROUND(I135*H135,2)</f>
        <v>0</v>
      </c>
      <c r="BL135" s="16" t="s">
        <v>124</v>
      </c>
      <c r="BM135" s="190" t="s">
        <v>724</v>
      </c>
    </row>
    <row r="136" spans="1:65" s="13" customFormat="1">
      <c r="B136" s="209"/>
      <c r="C136" s="210"/>
      <c r="D136" s="192" t="s">
        <v>234</v>
      </c>
      <c r="E136" s="211" t="s">
        <v>19</v>
      </c>
      <c r="F136" s="212" t="s">
        <v>710</v>
      </c>
      <c r="G136" s="210"/>
      <c r="H136" s="213">
        <v>7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234</v>
      </c>
      <c r="AU136" s="219" t="s">
        <v>132</v>
      </c>
      <c r="AV136" s="13" t="s">
        <v>85</v>
      </c>
      <c r="AW136" s="13" t="s">
        <v>37</v>
      </c>
      <c r="AX136" s="13" t="s">
        <v>75</v>
      </c>
      <c r="AY136" s="219" t="s">
        <v>119</v>
      </c>
    </row>
    <row r="137" spans="1:65" s="13" customFormat="1">
      <c r="B137" s="209"/>
      <c r="C137" s="210"/>
      <c r="D137" s="192" t="s">
        <v>234</v>
      </c>
      <c r="E137" s="211" t="s">
        <v>19</v>
      </c>
      <c r="F137" s="212" t="s">
        <v>711</v>
      </c>
      <c r="G137" s="210"/>
      <c r="H137" s="213">
        <v>6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234</v>
      </c>
      <c r="AU137" s="219" t="s">
        <v>132</v>
      </c>
      <c r="AV137" s="13" t="s">
        <v>85</v>
      </c>
      <c r="AW137" s="13" t="s">
        <v>37</v>
      </c>
      <c r="AX137" s="13" t="s">
        <v>75</v>
      </c>
      <c r="AY137" s="219" t="s">
        <v>119</v>
      </c>
    </row>
    <row r="138" spans="1:65" s="14" customFormat="1">
      <c r="B138" s="220"/>
      <c r="C138" s="221"/>
      <c r="D138" s="192" t="s">
        <v>234</v>
      </c>
      <c r="E138" s="222" t="s">
        <v>19</v>
      </c>
      <c r="F138" s="223" t="s">
        <v>238</v>
      </c>
      <c r="G138" s="221"/>
      <c r="H138" s="224">
        <v>13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234</v>
      </c>
      <c r="AU138" s="230" t="s">
        <v>132</v>
      </c>
      <c r="AV138" s="14" t="s">
        <v>124</v>
      </c>
      <c r="AW138" s="14" t="s">
        <v>37</v>
      </c>
      <c r="AX138" s="14" t="s">
        <v>83</v>
      </c>
      <c r="AY138" s="230" t="s">
        <v>119</v>
      </c>
    </row>
    <row r="139" spans="1:65" s="2" customFormat="1" ht="24.2" customHeight="1">
      <c r="A139" s="33"/>
      <c r="B139" s="34"/>
      <c r="C139" s="178" t="s">
        <v>164</v>
      </c>
      <c r="D139" s="178" t="s">
        <v>120</v>
      </c>
      <c r="E139" s="179" t="s">
        <v>725</v>
      </c>
      <c r="F139" s="180" t="s">
        <v>726</v>
      </c>
      <c r="G139" s="181" t="s">
        <v>496</v>
      </c>
      <c r="H139" s="182">
        <v>1</v>
      </c>
      <c r="I139" s="183"/>
      <c r="J139" s="184">
        <f>ROUND(I139*H139,2)</f>
        <v>0</v>
      </c>
      <c r="K139" s="185"/>
      <c r="L139" s="38"/>
      <c r="M139" s="186" t="s">
        <v>19</v>
      </c>
      <c r="N139" s="187" t="s">
        <v>46</v>
      </c>
      <c r="O139" s="63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0" t="s">
        <v>124</v>
      </c>
      <c r="AT139" s="190" t="s">
        <v>120</v>
      </c>
      <c r="AU139" s="190" t="s">
        <v>132</v>
      </c>
      <c r="AY139" s="16" t="s">
        <v>119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6" t="s">
        <v>83</v>
      </c>
      <c r="BK139" s="191">
        <f>ROUND(I139*H139,2)</f>
        <v>0</v>
      </c>
      <c r="BL139" s="16" t="s">
        <v>124</v>
      </c>
      <c r="BM139" s="190" t="s">
        <v>727</v>
      </c>
    </row>
    <row r="140" spans="1:65" s="13" customFormat="1">
      <c r="B140" s="209"/>
      <c r="C140" s="210"/>
      <c r="D140" s="192" t="s">
        <v>234</v>
      </c>
      <c r="E140" s="211" t="s">
        <v>19</v>
      </c>
      <c r="F140" s="212" t="s">
        <v>703</v>
      </c>
      <c r="G140" s="210"/>
      <c r="H140" s="213">
        <v>1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234</v>
      </c>
      <c r="AU140" s="219" t="s">
        <v>132</v>
      </c>
      <c r="AV140" s="13" t="s">
        <v>85</v>
      </c>
      <c r="AW140" s="13" t="s">
        <v>37</v>
      </c>
      <c r="AX140" s="13" t="s">
        <v>75</v>
      </c>
      <c r="AY140" s="219" t="s">
        <v>119</v>
      </c>
    </row>
    <row r="141" spans="1:65" s="14" customFormat="1">
      <c r="B141" s="220"/>
      <c r="C141" s="221"/>
      <c r="D141" s="192" t="s">
        <v>234</v>
      </c>
      <c r="E141" s="222" t="s">
        <v>19</v>
      </c>
      <c r="F141" s="223" t="s">
        <v>238</v>
      </c>
      <c r="G141" s="221"/>
      <c r="H141" s="224">
        <v>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234</v>
      </c>
      <c r="AU141" s="230" t="s">
        <v>132</v>
      </c>
      <c r="AV141" s="14" t="s">
        <v>124</v>
      </c>
      <c r="AW141" s="14" t="s">
        <v>37</v>
      </c>
      <c r="AX141" s="14" t="s">
        <v>83</v>
      </c>
      <c r="AY141" s="230" t="s">
        <v>119</v>
      </c>
    </row>
    <row r="142" spans="1:65" s="2" customFormat="1" ht="24.2" customHeight="1">
      <c r="A142" s="33"/>
      <c r="B142" s="34"/>
      <c r="C142" s="178" t="s">
        <v>169</v>
      </c>
      <c r="D142" s="178" t="s">
        <v>120</v>
      </c>
      <c r="E142" s="179" t="s">
        <v>728</v>
      </c>
      <c r="F142" s="180" t="s">
        <v>729</v>
      </c>
      <c r="G142" s="181" t="s">
        <v>496</v>
      </c>
      <c r="H142" s="182">
        <v>164</v>
      </c>
      <c r="I142" s="183"/>
      <c r="J142" s="184">
        <f>ROUND(I142*H142,2)</f>
        <v>0</v>
      </c>
      <c r="K142" s="185"/>
      <c r="L142" s="38"/>
      <c r="M142" s="186" t="s">
        <v>19</v>
      </c>
      <c r="N142" s="187" t="s">
        <v>46</v>
      </c>
      <c r="O142" s="63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0" t="s">
        <v>124</v>
      </c>
      <c r="AT142" s="190" t="s">
        <v>120</v>
      </c>
      <c r="AU142" s="190" t="s">
        <v>132</v>
      </c>
      <c r="AY142" s="16" t="s">
        <v>119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83</v>
      </c>
      <c r="BK142" s="191">
        <f>ROUND(I142*H142,2)</f>
        <v>0</v>
      </c>
      <c r="BL142" s="16" t="s">
        <v>124</v>
      </c>
      <c r="BM142" s="190" t="s">
        <v>730</v>
      </c>
    </row>
    <row r="143" spans="1:65" s="13" customFormat="1">
      <c r="B143" s="209"/>
      <c r="C143" s="210"/>
      <c r="D143" s="192" t="s">
        <v>234</v>
      </c>
      <c r="E143" s="210"/>
      <c r="F143" s="212" t="s">
        <v>731</v>
      </c>
      <c r="G143" s="210"/>
      <c r="H143" s="213">
        <v>164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234</v>
      </c>
      <c r="AU143" s="219" t="s">
        <v>132</v>
      </c>
      <c r="AV143" s="13" t="s">
        <v>85</v>
      </c>
      <c r="AW143" s="13" t="s">
        <v>4</v>
      </c>
      <c r="AX143" s="13" t="s">
        <v>83</v>
      </c>
      <c r="AY143" s="219" t="s">
        <v>119</v>
      </c>
    </row>
    <row r="144" spans="1:65" s="2" customFormat="1" ht="24.2" customHeight="1">
      <c r="A144" s="33"/>
      <c r="B144" s="34"/>
      <c r="C144" s="178" t="s">
        <v>174</v>
      </c>
      <c r="D144" s="178" t="s">
        <v>120</v>
      </c>
      <c r="E144" s="179" t="s">
        <v>732</v>
      </c>
      <c r="F144" s="180" t="s">
        <v>733</v>
      </c>
      <c r="G144" s="181" t="s">
        <v>496</v>
      </c>
      <c r="H144" s="182">
        <v>533</v>
      </c>
      <c r="I144" s="183"/>
      <c r="J144" s="184">
        <f>ROUND(I144*H144,2)</f>
        <v>0</v>
      </c>
      <c r="K144" s="185"/>
      <c r="L144" s="38"/>
      <c r="M144" s="186" t="s">
        <v>19</v>
      </c>
      <c r="N144" s="187" t="s">
        <v>46</v>
      </c>
      <c r="O144" s="63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0" t="s">
        <v>124</v>
      </c>
      <c r="AT144" s="190" t="s">
        <v>120</v>
      </c>
      <c r="AU144" s="190" t="s">
        <v>132</v>
      </c>
      <c r="AY144" s="16" t="s">
        <v>119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83</v>
      </c>
      <c r="BK144" s="191">
        <f>ROUND(I144*H144,2)</f>
        <v>0</v>
      </c>
      <c r="BL144" s="16" t="s">
        <v>124</v>
      </c>
      <c r="BM144" s="190" t="s">
        <v>734</v>
      </c>
    </row>
    <row r="145" spans="1:65" s="13" customFormat="1">
      <c r="B145" s="209"/>
      <c r="C145" s="210"/>
      <c r="D145" s="192" t="s">
        <v>234</v>
      </c>
      <c r="E145" s="210"/>
      <c r="F145" s="212" t="s">
        <v>735</v>
      </c>
      <c r="G145" s="210"/>
      <c r="H145" s="213">
        <v>533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234</v>
      </c>
      <c r="AU145" s="219" t="s">
        <v>132</v>
      </c>
      <c r="AV145" s="13" t="s">
        <v>85</v>
      </c>
      <c r="AW145" s="13" t="s">
        <v>4</v>
      </c>
      <c r="AX145" s="13" t="s">
        <v>83</v>
      </c>
      <c r="AY145" s="219" t="s">
        <v>119</v>
      </c>
    </row>
    <row r="146" spans="1:65" s="2" customFormat="1" ht="24.2" customHeight="1">
      <c r="A146" s="33"/>
      <c r="B146" s="34"/>
      <c r="C146" s="178" t="s">
        <v>179</v>
      </c>
      <c r="D146" s="178" t="s">
        <v>120</v>
      </c>
      <c r="E146" s="179" t="s">
        <v>736</v>
      </c>
      <c r="F146" s="180" t="s">
        <v>737</v>
      </c>
      <c r="G146" s="181" t="s">
        <v>496</v>
      </c>
      <c r="H146" s="182">
        <v>41</v>
      </c>
      <c r="I146" s="183"/>
      <c r="J146" s="184">
        <f>ROUND(I146*H146,2)</f>
        <v>0</v>
      </c>
      <c r="K146" s="185"/>
      <c r="L146" s="38"/>
      <c r="M146" s="186" t="s">
        <v>19</v>
      </c>
      <c r="N146" s="187" t="s">
        <v>46</v>
      </c>
      <c r="O146" s="63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0" t="s">
        <v>124</v>
      </c>
      <c r="AT146" s="190" t="s">
        <v>120</v>
      </c>
      <c r="AU146" s="190" t="s">
        <v>132</v>
      </c>
      <c r="AY146" s="16" t="s">
        <v>119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6" t="s">
        <v>83</v>
      </c>
      <c r="BK146" s="191">
        <f>ROUND(I146*H146,2)</f>
        <v>0</v>
      </c>
      <c r="BL146" s="16" t="s">
        <v>124</v>
      </c>
      <c r="BM146" s="190" t="s">
        <v>738</v>
      </c>
    </row>
    <row r="147" spans="1:65" s="13" customFormat="1">
      <c r="B147" s="209"/>
      <c r="C147" s="210"/>
      <c r="D147" s="192" t="s">
        <v>234</v>
      </c>
      <c r="E147" s="210"/>
      <c r="F147" s="212" t="s">
        <v>739</v>
      </c>
      <c r="G147" s="210"/>
      <c r="H147" s="213">
        <v>41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234</v>
      </c>
      <c r="AU147" s="219" t="s">
        <v>132</v>
      </c>
      <c r="AV147" s="13" t="s">
        <v>85</v>
      </c>
      <c r="AW147" s="13" t="s">
        <v>4</v>
      </c>
      <c r="AX147" s="13" t="s">
        <v>83</v>
      </c>
      <c r="AY147" s="219" t="s">
        <v>119</v>
      </c>
    </row>
    <row r="148" spans="1:65" s="2" customFormat="1" ht="14.45" customHeight="1">
      <c r="A148" s="33"/>
      <c r="B148" s="34"/>
      <c r="C148" s="178" t="s">
        <v>184</v>
      </c>
      <c r="D148" s="178" t="s">
        <v>120</v>
      </c>
      <c r="E148" s="179" t="s">
        <v>306</v>
      </c>
      <c r="F148" s="180" t="s">
        <v>740</v>
      </c>
      <c r="G148" s="181" t="s">
        <v>123</v>
      </c>
      <c r="H148" s="182">
        <v>1</v>
      </c>
      <c r="I148" s="183"/>
      <c r="J148" s="184">
        <f>ROUND(I148*H148,2)</f>
        <v>0</v>
      </c>
      <c r="K148" s="185"/>
      <c r="L148" s="38"/>
      <c r="M148" s="186" t="s">
        <v>19</v>
      </c>
      <c r="N148" s="187" t="s">
        <v>46</v>
      </c>
      <c r="O148" s="63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0" t="s">
        <v>124</v>
      </c>
      <c r="AT148" s="190" t="s">
        <v>120</v>
      </c>
      <c r="AU148" s="190" t="s">
        <v>132</v>
      </c>
      <c r="AY148" s="16" t="s">
        <v>119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83</v>
      </c>
      <c r="BK148" s="191">
        <f>ROUND(I148*H148,2)</f>
        <v>0</v>
      </c>
      <c r="BL148" s="16" t="s">
        <v>124</v>
      </c>
      <c r="BM148" s="190" t="s">
        <v>741</v>
      </c>
    </row>
    <row r="149" spans="1:65" s="11" customFormat="1" ht="20.85" customHeight="1">
      <c r="B149" s="164"/>
      <c r="C149" s="165"/>
      <c r="D149" s="166" t="s">
        <v>74</v>
      </c>
      <c r="E149" s="207" t="s">
        <v>200</v>
      </c>
      <c r="F149" s="207" t="s">
        <v>323</v>
      </c>
      <c r="G149" s="165"/>
      <c r="H149" s="165"/>
      <c r="I149" s="168"/>
      <c r="J149" s="208">
        <f>BK149</f>
        <v>0</v>
      </c>
      <c r="K149" s="165"/>
      <c r="L149" s="170"/>
      <c r="M149" s="171"/>
      <c r="N149" s="172"/>
      <c r="O149" s="172"/>
      <c r="P149" s="173">
        <f>SUM(P150:P168)</f>
        <v>0</v>
      </c>
      <c r="Q149" s="172"/>
      <c r="R149" s="173">
        <f>SUM(R150:R168)</f>
        <v>0.55268499999999998</v>
      </c>
      <c r="S149" s="172"/>
      <c r="T149" s="174">
        <f>SUM(T150:T168)</f>
        <v>0</v>
      </c>
      <c r="AR149" s="175" t="s">
        <v>83</v>
      </c>
      <c r="AT149" s="176" t="s">
        <v>74</v>
      </c>
      <c r="AU149" s="176" t="s">
        <v>85</v>
      </c>
      <c r="AY149" s="175" t="s">
        <v>119</v>
      </c>
      <c r="BK149" s="177">
        <f>SUM(BK150:BK168)</f>
        <v>0</v>
      </c>
    </row>
    <row r="150" spans="1:65" s="2" customFormat="1" ht="24.2" customHeight="1">
      <c r="A150" s="33"/>
      <c r="B150" s="34"/>
      <c r="C150" s="178" t="s">
        <v>8</v>
      </c>
      <c r="D150" s="178" t="s">
        <v>120</v>
      </c>
      <c r="E150" s="179" t="s">
        <v>742</v>
      </c>
      <c r="F150" s="180" t="s">
        <v>743</v>
      </c>
      <c r="G150" s="181" t="s">
        <v>496</v>
      </c>
      <c r="H150" s="182">
        <v>5</v>
      </c>
      <c r="I150" s="183"/>
      <c r="J150" s="184">
        <f>ROUND(I150*H150,2)</f>
        <v>0</v>
      </c>
      <c r="K150" s="185"/>
      <c r="L150" s="38"/>
      <c r="M150" s="186" t="s">
        <v>19</v>
      </c>
      <c r="N150" s="187" t="s">
        <v>46</v>
      </c>
      <c r="O150" s="63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0" t="s">
        <v>124</v>
      </c>
      <c r="AT150" s="190" t="s">
        <v>120</v>
      </c>
      <c r="AU150" s="190" t="s">
        <v>132</v>
      </c>
      <c r="AY150" s="16" t="s">
        <v>119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6" t="s">
        <v>83</v>
      </c>
      <c r="BK150" s="191">
        <f>ROUND(I150*H150,2)</f>
        <v>0</v>
      </c>
      <c r="BL150" s="16" t="s">
        <v>124</v>
      </c>
      <c r="BM150" s="190" t="s">
        <v>744</v>
      </c>
    </row>
    <row r="151" spans="1:65" s="13" customFormat="1">
      <c r="B151" s="209"/>
      <c r="C151" s="210"/>
      <c r="D151" s="192" t="s">
        <v>234</v>
      </c>
      <c r="E151" s="211" t="s">
        <v>19</v>
      </c>
      <c r="F151" s="212" t="s">
        <v>745</v>
      </c>
      <c r="G151" s="210"/>
      <c r="H151" s="213">
        <v>5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234</v>
      </c>
      <c r="AU151" s="219" t="s">
        <v>132</v>
      </c>
      <c r="AV151" s="13" t="s">
        <v>85</v>
      </c>
      <c r="AW151" s="13" t="s">
        <v>37</v>
      </c>
      <c r="AX151" s="13" t="s">
        <v>75</v>
      </c>
      <c r="AY151" s="219" t="s">
        <v>119</v>
      </c>
    </row>
    <row r="152" spans="1:65" s="14" customFormat="1">
      <c r="B152" s="220"/>
      <c r="C152" s="221"/>
      <c r="D152" s="192" t="s">
        <v>234</v>
      </c>
      <c r="E152" s="222" t="s">
        <v>19</v>
      </c>
      <c r="F152" s="223" t="s">
        <v>238</v>
      </c>
      <c r="G152" s="221"/>
      <c r="H152" s="224">
        <v>5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234</v>
      </c>
      <c r="AU152" s="230" t="s">
        <v>132</v>
      </c>
      <c r="AV152" s="14" t="s">
        <v>124</v>
      </c>
      <c r="AW152" s="14" t="s">
        <v>37</v>
      </c>
      <c r="AX152" s="14" t="s">
        <v>83</v>
      </c>
      <c r="AY152" s="230" t="s">
        <v>119</v>
      </c>
    </row>
    <row r="153" spans="1:65" s="2" customFormat="1" ht="14.45" customHeight="1">
      <c r="A153" s="33"/>
      <c r="B153" s="34"/>
      <c r="C153" s="231" t="s">
        <v>191</v>
      </c>
      <c r="D153" s="231" t="s">
        <v>344</v>
      </c>
      <c r="E153" s="232" t="s">
        <v>746</v>
      </c>
      <c r="F153" s="233" t="s">
        <v>747</v>
      </c>
      <c r="G153" s="234" t="s">
        <v>232</v>
      </c>
      <c r="H153" s="235">
        <v>2.5</v>
      </c>
      <c r="I153" s="236"/>
      <c r="J153" s="237">
        <f>ROUND(I153*H153,2)</f>
        <v>0</v>
      </c>
      <c r="K153" s="238"/>
      <c r="L153" s="239"/>
      <c r="M153" s="240" t="s">
        <v>19</v>
      </c>
      <c r="N153" s="241" t="s">
        <v>46</v>
      </c>
      <c r="O153" s="63"/>
      <c r="P153" s="188">
        <f>O153*H153</f>
        <v>0</v>
      </c>
      <c r="Q153" s="188">
        <v>0.22</v>
      </c>
      <c r="R153" s="188">
        <f>Q153*H153</f>
        <v>0.55000000000000004</v>
      </c>
      <c r="S153" s="188">
        <v>0</v>
      </c>
      <c r="T153" s="18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0" t="s">
        <v>154</v>
      </c>
      <c r="AT153" s="190" t="s">
        <v>344</v>
      </c>
      <c r="AU153" s="190" t="s">
        <v>132</v>
      </c>
      <c r="AY153" s="16" t="s">
        <v>119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6" t="s">
        <v>83</v>
      </c>
      <c r="BK153" s="191">
        <f>ROUND(I153*H153,2)</f>
        <v>0</v>
      </c>
      <c r="BL153" s="16" t="s">
        <v>124</v>
      </c>
      <c r="BM153" s="190" t="s">
        <v>748</v>
      </c>
    </row>
    <row r="154" spans="1:65" s="13" customFormat="1">
      <c r="B154" s="209"/>
      <c r="C154" s="210"/>
      <c r="D154" s="192" t="s">
        <v>234</v>
      </c>
      <c r="E154" s="211" t="s">
        <v>19</v>
      </c>
      <c r="F154" s="212" t="s">
        <v>749</v>
      </c>
      <c r="G154" s="210"/>
      <c r="H154" s="213">
        <v>2.5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234</v>
      </c>
      <c r="AU154" s="219" t="s">
        <v>132</v>
      </c>
      <c r="AV154" s="13" t="s">
        <v>85</v>
      </c>
      <c r="AW154" s="13" t="s">
        <v>37</v>
      </c>
      <c r="AX154" s="13" t="s">
        <v>83</v>
      </c>
      <c r="AY154" s="219" t="s">
        <v>119</v>
      </c>
    </row>
    <row r="155" spans="1:65" s="2" customFormat="1" ht="24.2" customHeight="1">
      <c r="A155" s="33"/>
      <c r="B155" s="34"/>
      <c r="C155" s="178" t="s">
        <v>196</v>
      </c>
      <c r="D155" s="178" t="s">
        <v>120</v>
      </c>
      <c r="E155" s="179" t="s">
        <v>750</v>
      </c>
      <c r="F155" s="180" t="s">
        <v>751</v>
      </c>
      <c r="G155" s="181" t="s">
        <v>496</v>
      </c>
      <c r="H155" s="182">
        <v>5</v>
      </c>
      <c r="I155" s="183"/>
      <c r="J155" s="184">
        <f>ROUND(I155*H155,2)</f>
        <v>0</v>
      </c>
      <c r="K155" s="185"/>
      <c r="L155" s="38"/>
      <c r="M155" s="186" t="s">
        <v>19</v>
      </c>
      <c r="N155" s="187" t="s">
        <v>46</v>
      </c>
      <c r="O155" s="63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0" t="s">
        <v>124</v>
      </c>
      <c r="AT155" s="190" t="s">
        <v>120</v>
      </c>
      <c r="AU155" s="190" t="s">
        <v>132</v>
      </c>
      <c r="AY155" s="16" t="s">
        <v>119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83</v>
      </c>
      <c r="BK155" s="191">
        <f>ROUND(I155*H155,2)</f>
        <v>0</v>
      </c>
      <c r="BL155" s="16" t="s">
        <v>124</v>
      </c>
      <c r="BM155" s="190" t="s">
        <v>752</v>
      </c>
    </row>
    <row r="156" spans="1:65" s="13" customFormat="1">
      <c r="B156" s="209"/>
      <c r="C156" s="210"/>
      <c r="D156" s="192" t="s">
        <v>234</v>
      </c>
      <c r="E156" s="211" t="s">
        <v>19</v>
      </c>
      <c r="F156" s="212" t="s">
        <v>745</v>
      </c>
      <c r="G156" s="210"/>
      <c r="H156" s="213">
        <v>5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234</v>
      </c>
      <c r="AU156" s="219" t="s">
        <v>132</v>
      </c>
      <c r="AV156" s="13" t="s">
        <v>85</v>
      </c>
      <c r="AW156" s="13" t="s">
        <v>37</v>
      </c>
      <c r="AX156" s="13" t="s">
        <v>75</v>
      </c>
      <c r="AY156" s="219" t="s">
        <v>119</v>
      </c>
    </row>
    <row r="157" spans="1:65" s="14" customFormat="1">
      <c r="B157" s="220"/>
      <c r="C157" s="221"/>
      <c r="D157" s="192" t="s">
        <v>234</v>
      </c>
      <c r="E157" s="222" t="s">
        <v>19</v>
      </c>
      <c r="F157" s="223" t="s">
        <v>238</v>
      </c>
      <c r="G157" s="221"/>
      <c r="H157" s="224">
        <v>5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234</v>
      </c>
      <c r="AU157" s="230" t="s">
        <v>132</v>
      </c>
      <c r="AV157" s="14" t="s">
        <v>124</v>
      </c>
      <c r="AW157" s="14" t="s">
        <v>37</v>
      </c>
      <c r="AX157" s="14" t="s">
        <v>83</v>
      </c>
      <c r="AY157" s="230" t="s">
        <v>119</v>
      </c>
    </row>
    <row r="158" spans="1:65" s="2" customFormat="1" ht="14.45" customHeight="1">
      <c r="A158" s="33"/>
      <c r="B158" s="34"/>
      <c r="C158" s="178" t="s">
        <v>200</v>
      </c>
      <c r="D158" s="178" t="s">
        <v>120</v>
      </c>
      <c r="E158" s="179" t="s">
        <v>753</v>
      </c>
      <c r="F158" s="180" t="s">
        <v>754</v>
      </c>
      <c r="G158" s="181" t="s">
        <v>496</v>
      </c>
      <c r="H158" s="182">
        <v>5</v>
      </c>
      <c r="I158" s="183"/>
      <c r="J158" s="184">
        <f>ROUND(I158*H158,2)</f>
        <v>0</v>
      </c>
      <c r="K158" s="185"/>
      <c r="L158" s="38"/>
      <c r="M158" s="186" t="s">
        <v>19</v>
      </c>
      <c r="N158" s="187" t="s">
        <v>46</v>
      </c>
      <c r="O158" s="63"/>
      <c r="P158" s="188">
        <f>O158*H158</f>
        <v>0</v>
      </c>
      <c r="Q158" s="188">
        <v>6.0000000000000002E-5</v>
      </c>
      <c r="R158" s="188">
        <f>Q158*H158</f>
        <v>3.0000000000000003E-4</v>
      </c>
      <c r="S158" s="188">
        <v>0</v>
      </c>
      <c r="T158" s="18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0" t="s">
        <v>124</v>
      </c>
      <c r="AT158" s="190" t="s">
        <v>120</v>
      </c>
      <c r="AU158" s="190" t="s">
        <v>132</v>
      </c>
      <c r="AY158" s="16" t="s">
        <v>119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6" t="s">
        <v>83</v>
      </c>
      <c r="BK158" s="191">
        <f>ROUND(I158*H158,2)</f>
        <v>0</v>
      </c>
      <c r="BL158" s="16" t="s">
        <v>124</v>
      </c>
      <c r="BM158" s="190" t="s">
        <v>755</v>
      </c>
    </row>
    <row r="159" spans="1:65" s="2" customFormat="1" ht="19.5">
      <c r="A159" s="33"/>
      <c r="B159" s="34"/>
      <c r="C159" s="35"/>
      <c r="D159" s="192" t="s">
        <v>126</v>
      </c>
      <c r="E159" s="35"/>
      <c r="F159" s="193" t="s">
        <v>756</v>
      </c>
      <c r="G159" s="35"/>
      <c r="H159" s="35"/>
      <c r="I159" s="107"/>
      <c r="J159" s="35"/>
      <c r="K159" s="35"/>
      <c r="L159" s="38"/>
      <c r="M159" s="194"/>
      <c r="N159" s="195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126</v>
      </c>
      <c r="AU159" s="16" t="s">
        <v>132</v>
      </c>
    </row>
    <row r="160" spans="1:65" s="13" customFormat="1">
      <c r="B160" s="209"/>
      <c r="C160" s="210"/>
      <c r="D160" s="192" t="s">
        <v>234</v>
      </c>
      <c r="E160" s="211" t="s">
        <v>19</v>
      </c>
      <c r="F160" s="212" t="s">
        <v>745</v>
      </c>
      <c r="G160" s="210"/>
      <c r="H160" s="213">
        <v>5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234</v>
      </c>
      <c r="AU160" s="219" t="s">
        <v>132</v>
      </c>
      <c r="AV160" s="13" t="s">
        <v>85</v>
      </c>
      <c r="AW160" s="13" t="s">
        <v>37</v>
      </c>
      <c r="AX160" s="13" t="s">
        <v>75</v>
      </c>
      <c r="AY160" s="219" t="s">
        <v>119</v>
      </c>
    </row>
    <row r="161" spans="1:65" s="14" customFormat="1">
      <c r="B161" s="220"/>
      <c r="C161" s="221"/>
      <c r="D161" s="192" t="s">
        <v>234</v>
      </c>
      <c r="E161" s="222" t="s">
        <v>19</v>
      </c>
      <c r="F161" s="223" t="s">
        <v>238</v>
      </c>
      <c r="G161" s="221"/>
      <c r="H161" s="224">
        <v>5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234</v>
      </c>
      <c r="AU161" s="230" t="s">
        <v>132</v>
      </c>
      <c r="AV161" s="14" t="s">
        <v>124</v>
      </c>
      <c r="AW161" s="14" t="s">
        <v>37</v>
      </c>
      <c r="AX161" s="14" t="s">
        <v>83</v>
      </c>
      <c r="AY161" s="230" t="s">
        <v>119</v>
      </c>
    </row>
    <row r="162" spans="1:65" s="2" customFormat="1" ht="14.45" customHeight="1">
      <c r="A162" s="33"/>
      <c r="B162" s="34"/>
      <c r="C162" s="178" t="s">
        <v>315</v>
      </c>
      <c r="D162" s="178" t="s">
        <v>120</v>
      </c>
      <c r="E162" s="179" t="s">
        <v>757</v>
      </c>
      <c r="F162" s="180" t="s">
        <v>758</v>
      </c>
      <c r="G162" s="181" t="s">
        <v>271</v>
      </c>
      <c r="H162" s="182">
        <v>4.5</v>
      </c>
      <c r="I162" s="183"/>
      <c r="J162" s="184">
        <f>ROUND(I162*H162,2)</f>
        <v>0</v>
      </c>
      <c r="K162" s="185"/>
      <c r="L162" s="38"/>
      <c r="M162" s="186" t="s">
        <v>19</v>
      </c>
      <c r="N162" s="187" t="s">
        <v>46</v>
      </c>
      <c r="O162" s="63"/>
      <c r="P162" s="188">
        <f>O162*H162</f>
        <v>0</v>
      </c>
      <c r="Q162" s="188">
        <v>3.0000000000000001E-5</v>
      </c>
      <c r="R162" s="188">
        <f>Q162*H162</f>
        <v>1.35E-4</v>
      </c>
      <c r="S162" s="188">
        <v>0</v>
      </c>
      <c r="T162" s="189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0" t="s">
        <v>124</v>
      </c>
      <c r="AT162" s="190" t="s">
        <v>120</v>
      </c>
      <c r="AU162" s="190" t="s">
        <v>132</v>
      </c>
      <c r="AY162" s="16" t="s">
        <v>119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6" t="s">
        <v>83</v>
      </c>
      <c r="BK162" s="191">
        <f>ROUND(I162*H162,2)</f>
        <v>0</v>
      </c>
      <c r="BL162" s="16" t="s">
        <v>124</v>
      </c>
      <c r="BM162" s="190" t="s">
        <v>759</v>
      </c>
    </row>
    <row r="163" spans="1:65" s="13" customFormat="1">
      <c r="B163" s="209"/>
      <c r="C163" s="210"/>
      <c r="D163" s="192" t="s">
        <v>234</v>
      </c>
      <c r="E163" s="211" t="s">
        <v>19</v>
      </c>
      <c r="F163" s="212" t="s">
        <v>760</v>
      </c>
      <c r="G163" s="210"/>
      <c r="H163" s="213">
        <v>4.5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234</v>
      </c>
      <c r="AU163" s="219" t="s">
        <v>132</v>
      </c>
      <c r="AV163" s="13" t="s">
        <v>85</v>
      </c>
      <c r="AW163" s="13" t="s">
        <v>37</v>
      </c>
      <c r="AX163" s="13" t="s">
        <v>75</v>
      </c>
      <c r="AY163" s="219" t="s">
        <v>119</v>
      </c>
    </row>
    <row r="164" spans="1:65" s="14" customFormat="1">
      <c r="B164" s="220"/>
      <c r="C164" s="221"/>
      <c r="D164" s="192" t="s">
        <v>234</v>
      </c>
      <c r="E164" s="222" t="s">
        <v>19</v>
      </c>
      <c r="F164" s="223" t="s">
        <v>238</v>
      </c>
      <c r="G164" s="221"/>
      <c r="H164" s="224">
        <v>4.5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234</v>
      </c>
      <c r="AU164" s="230" t="s">
        <v>132</v>
      </c>
      <c r="AV164" s="14" t="s">
        <v>124</v>
      </c>
      <c r="AW164" s="14" t="s">
        <v>37</v>
      </c>
      <c r="AX164" s="14" t="s">
        <v>83</v>
      </c>
      <c r="AY164" s="230" t="s">
        <v>119</v>
      </c>
    </row>
    <row r="165" spans="1:65" s="2" customFormat="1" ht="14.45" customHeight="1">
      <c r="A165" s="33"/>
      <c r="B165" s="34"/>
      <c r="C165" s="231" t="s">
        <v>319</v>
      </c>
      <c r="D165" s="231" t="s">
        <v>344</v>
      </c>
      <c r="E165" s="232" t="s">
        <v>761</v>
      </c>
      <c r="F165" s="233" t="s">
        <v>762</v>
      </c>
      <c r="G165" s="234" t="s">
        <v>271</v>
      </c>
      <c r="H165" s="235">
        <v>4.5</v>
      </c>
      <c r="I165" s="236"/>
      <c r="J165" s="237">
        <f>ROUND(I165*H165,2)</f>
        <v>0</v>
      </c>
      <c r="K165" s="238"/>
      <c r="L165" s="239"/>
      <c r="M165" s="240" t="s">
        <v>19</v>
      </c>
      <c r="N165" s="241" t="s">
        <v>46</v>
      </c>
      <c r="O165" s="63"/>
      <c r="P165" s="188">
        <f>O165*H165</f>
        <v>0</v>
      </c>
      <c r="Q165" s="188">
        <v>5.0000000000000001E-4</v>
      </c>
      <c r="R165" s="188">
        <f>Q165*H165</f>
        <v>2.2500000000000003E-3</v>
      </c>
      <c r="S165" s="188">
        <v>0</v>
      </c>
      <c r="T165" s="189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0" t="s">
        <v>154</v>
      </c>
      <c r="AT165" s="190" t="s">
        <v>344</v>
      </c>
      <c r="AU165" s="190" t="s">
        <v>132</v>
      </c>
      <c r="AY165" s="16" t="s">
        <v>119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6" t="s">
        <v>83</v>
      </c>
      <c r="BK165" s="191">
        <f>ROUND(I165*H165,2)</f>
        <v>0</v>
      </c>
      <c r="BL165" s="16" t="s">
        <v>124</v>
      </c>
      <c r="BM165" s="190" t="s">
        <v>763</v>
      </c>
    </row>
    <row r="166" spans="1:65" s="2" customFormat="1" ht="14.45" customHeight="1">
      <c r="A166" s="33"/>
      <c r="B166" s="34"/>
      <c r="C166" s="231" t="s">
        <v>7</v>
      </c>
      <c r="D166" s="231" t="s">
        <v>344</v>
      </c>
      <c r="E166" s="232" t="s">
        <v>764</v>
      </c>
      <c r="F166" s="233" t="s">
        <v>765</v>
      </c>
      <c r="G166" s="234" t="s">
        <v>496</v>
      </c>
      <c r="H166" s="235">
        <v>2</v>
      </c>
      <c r="I166" s="236"/>
      <c r="J166" s="237">
        <f>ROUND(I166*H166,2)</f>
        <v>0</v>
      </c>
      <c r="K166" s="238"/>
      <c r="L166" s="239"/>
      <c r="M166" s="240" t="s">
        <v>19</v>
      </c>
      <c r="N166" s="241" t="s">
        <v>46</v>
      </c>
      <c r="O166" s="63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0" t="s">
        <v>154</v>
      </c>
      <c r="AT166" s="190" t="s">
        <v>344</v>
      </c>
      <c r="AU166" s="190" t="s">
        <v>132</v>
      </c>
      <c r="AY166" s="16" t="s">
        <v>119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6" t="s">
        <v>83</v>
      </c>
      <c r="BK166" s="191">
        <f>ROUND(I166*H166,2)</f>
        <v>0</v>
      </c>
      <c r="BL166" s="16" t="s">
        <v>124</v>
      </c>
      <c r="BM166" s="190" t="s">
        <v>766</v>
      </c>
    </row>
    <row r="167" spans="1:65" s="2" customFormat="1" ht="14.45" customHeight="1">
      <c r="A167" s="33"/>
      <c r="B167" s="34"/>
      <c r="C167" s="231" t="s">
        <v>328</v>
      </c>
      <c r="D167" s="231" t="s">
        <v>344</v>
      </c>
      <c r="E167" s="232" t="s">
        <v>767</v>
      </c>
      <c r="F167" s="233" t="s">
        <v>768</v>
      </c>
      <c r="G167" s="234" t="s">
        <v>496</v>
      </c>
      <c r="H167" s="235">
        <v>2</v>
      </c>
      <c r="I167" s="236"/>
      <c r="J167" s="237">
        <f>ROUND(I167*H167,2)</f>
        <v>0</v>
      </c>
      <c r="K167" s="238"/>
      <c r="L167" s="239"/>
      <c r="M167" s="240" t="s">
        <v>19</v>
      </c>
      <c r="N167" s="241" t="s">
        <v>46</v>
      </c>
      <c r="O167" s="63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0" t="s">
        <v>154</v>
      </c>
      <c r="AT167" s="190" t="s">
        <v>344</v>
      </c>
      <c r="AU167" s="190" t="s">
        <v>132</v>
      </c>
      <c r="AY167" s="16" t="s">
        <v>119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6" t="s">
        <v>83</v>
      </c>
      <c r="BK167" s="191">
        <f>ROUND(I167*H167,2)</f>
        <v>0</v>
      </c>
      <c r="BL167" s="16" t="s">
        <v>124</v>
      </c>
      <c r="BM167" s="190" t="s">
        <v>769</v>
      </c>
    </row>
    <row r="168" spans="1:65" s="2" customFormat="1" ht="14.45" customHeight="1">
      <c r="A168" s="33"/>
      <c r="B168" s="34"/>
      <c r="C168" s="231" t="s">
        <v>335</v>
      </c>
      <c r="D168" s="231" t="s">
        <v>344</v>
      </c>
      <c r="E168" s="232" t="s">
        <v>770</v>
      </c>
      <c r="F168" s="233" t="s">
        <v>771</v>
      </c>
      <c r="G168" s="234" t="s">
        <v>496</v>
      </c>
      <c r="H168" s="235">
        <v>1</v>
      </c>
      <c r="I168" s="236"/>
      <c r="J168" s="237">
        <f>ROUND(I168*H168,2)</f>
        <v>0</v>
      </c>
      <c r="K168" s="238"/>
      <c r="L168" s="239"/>
      <c r="M168" s="246" t="s">
        <v>19</v>
      </c>
      <c r="N168" s="247" t="s">
        <v>46</v>
      </c>
      <c r="O168" s="198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0" t="s">
        <v>154</v>
      </c>
      <c r="AT168" s="190" t="s">
        <v>344</v>
      </c>
      <c r="AU168" s="190" t="s">
        <v>132</v>
      </c>
      <c r="AY168" s="16" t="s">
        <v>119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6" t="s">
        <v>83</v>
      </c>
      <c r="BK168" s="191">
        <f>ROUND(I168*H168,2)</f>
        <v>0</v>
      </c>
      <c r="BL168" s="16" t="s">
        <v>124</v>
      </c>
      <c r="BM168" s="190" t="s">
        <v>772</v>
      </c>
    </row>
    <row r="169" spans="1:65" s="2" customFormat="1" ht="6.95" customHeight="1">
      <c r="A169" s="33"/>
      <c r="B169" s="46"/>
      <c r="C169" s="47"/>
      <c r="D169" s="47"/>
      <c r="E169" s="47"/>
      <c r="F169" s="47"/>
      <c r="G169" s="47"/>
      <c r="H169" s="47"/>
      <c r="I169" s="135"/>
      <c r="J169" s="47"/>
      <c r="K169" s="47"/>
      <c r="L169" s="38"/>
      <c r="M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</row>
  </sheetData>
  <sheetProtection algorithmName="SHA-512" hashValue="IZIG2Ygi3Rmea1nNL1xcbrlz83bEhtUMKnCxBwsWG9DmmPwZ3gXKTDDzaFLglEO0Zp4mSrUChAVfGL4a1gzQvw==" saltValue="5ndkFuBNgM48rf1MBr9n4d21jqcRo9mxJsMoeVwYHiAXylOIOhgf1zwo6mroGwZXUdYvVcf1pIlGIUAz2T5qvw==" spinCount="100000" sheet="1" objects="1" scenarios="1" formatColumns="0" formatRows="0" autoFilter="0"/>
  <autoFilter ref="C83:K16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VRN - vedlejší rozpo...</vt:lpstr>
      <vt:lpstr>01 - Km 32,285 - oprava s...</vt:lpstr>
      <vt:lpstr>02 - Km 34,979 - 35,060 -...</vt:lpstr>
      <vt:lpstr>03 - Inventarizace dřevin</vt:lpstr>
      <vt:lpstr>'00 - VRN - vedlejší rozpo...'!Názvy_tisku</vt:lpstr>
      <vt:lpstr>'01 - Km 32,285 - oprava s...'!Názvy_tisku</vt:lpstr>
      <vt:lpstr>'02 - Km 34,979 - 35,060 -...'!Názvy_tisku</vt:lpstr>
      <vt:lpstr>'03 - Inventarizace dřevin'!Názvy_tisku</vt:lpstr>
      <vt:lpstr>'Rekapitulace stavby'!Názvy_tisku</vt:lpstr>
      <vt:lpstr>'00 - VRN - vedlejší rozpo...'!Oblast_tisku</vt:lpstr>
      <vt:lpstr>'01 - Km 32,285 - oprava s...'!Oblast_tisku</vt:lpstr>
      <vt:lpstr>'02 - Km 34,979 - 35,060 -...'!Oblast_tisku</vt:lpstr>
      <vt:lpstr>'03 - Inventarizace dřevin'!Oblast_tisku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Holly\Vee</dc:creator>
  <cp:lastModifiedBy>Vee</cp:lastModifiedBy>
  <cp:lastPrinted>2020-12-17T12:36:44Z</cp:lastPrinted>
  <dcterms:created xsi:type="dcterms:W3CDTF">2020-12-01T04:34:39Z</dcterms:created>
  <dcterms:modified xsi:type="dcterms:W3CDTF">2020-12-17T15:47:44Z</dcterms:modified>
</cp:coreProperties>
</file>